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LHO\ITA\01-MESTRADO\04-DISSERTAÇÃO-ORIENTAÇÃO\Artigo SIGE 2022\03_Versão final\"/>
    </mc:Choice>
  </mc:AlternateContent>
  <xr:revisionPtr revIDLastSave="0" documentId="8_{12E3489D-8905-457C-8562-82D429F193C2}" xr6:coauthVersionLast="47" xr6:coauthVersionMax="47" xr10:uidLastSave="{00000000-0000-0000-0000-000000000000}"/>
  <bookViews>
    <workbookView xWindow="-28920" yWindow="-120" windowWidth="29040" windowHeight="15720" tabRatio="803" xr2:uid="{624F8999-180F-439A-94B1-8E06B7E437C3}"/>
  </bookViews>
  <sheets>
    <sheet name="Parameters" sheetId="23" r:id="rId1"/>
    <sheet name="Materiel" sheetId="1" r:id="rId2"/>
    <sheet name="Organization" sheetId="13" r:id="rId3"/>
    <sheet name="Operations" sheetId="15" r:id="rId4"/>
    <sheet name="Repair and Reorder" sheetId="16" r:id="rId5"/>
    <sheet name="Resources" sheetId="18" r:id="rId6"/>
    <sheet name="PM" sheetId="19" r:id="rId7"/>
    <sheet name="Tasks-1" sheetId="2" r:id="rId8"/>
    <sheet name="Tasks_Não modular" sheetId="22" r:id="rId9"/>
    <sheet name="Tasks-Modular" sheetId="6" r:id="rId10"/>
    <sheet name="LORA" sheetId="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23" l="1"/>
  <c r="H9" i="13" s="1"/>
  <c r="D44" i="18"/>
  <c r="D45" i="18"/>
  <c r="D46" i="18"/>
  <c r="D47" i="18"/>
  <c r="D43" i="18"/>
  <c r="K13" i="1"/>
  <c r="K18" i="1" s="1"/>
  <c r="C18" i="1" s="1"/>
  <c r="E4" i="23"/>
  <c r="D4" i="23"/>
  <c r="E8" i="23"/>
  <c r="D8" i="23"/>
  <c r="E7" i="23"/>
  <c r="D7" i="23"/>
  <c r="E6" i="23"/>
  <c r="D6" i="23"/>
  <c r="E5" i="23"/>
  <c r="D5" i="23"/>
  <c r="H31" i="13"/>
  <c r="H30" i="13"/>
  <c r="H29" i="13"/>
  <c r="H28" i="13"/>
  <c r="H27" i="13"/>
  <c r="H26" i="13"/>
  <c r="H17" i="13"/>
  <c r="H16" i="13"/>
  <c r="H15" i="13"/>
  <c r="H14" i="13"/>
  <c r="D9" i="23"/>
  <c r="H7" i="13" s="1"/>
  <c r="H5" i="13"/>
  <c r="H4" i="13"/>
  <c r="M65" i="18"/>
  <c r="M66" i="18"/>
  <c r="M67" i="18"/>
  <c r="M68" i="18"/>
  <c r="M69" i="18"/>
  <c r="M70" i="18"/>
  <c r="M64" i="18"/>
  <c r="M51" i="18"/>
  <c r="M52" i="18"/>
  <c r="M53" i="18"/>
  <c r="M54" i="18"/>
  <c r="M50" i="18"/>
  <c r="M44" i="18"/>
  <c r="M45" i="18"/>
  <c r="M46" i="18"/>
  <c r="M47" i="18"/>
  <c r="M43" i="18"/>
  <c r="M23" i="18"/>
  <c r="M24" i="18"/>
  <c r="M25" i="18"/>
  <c r="M26" i="18"/>
  <c r="M27" i="18"/>
  <c r="M28" i="18"/>
  <c r="M22" i="18"/>
  <c r="M11" i="18"/>
  <c r="M12" i="18"/>
  <c r="M13" i="18"/>
  <c r="M10" i="18"/>
  <c r="M5" i="18"/>
  <c r="M6" i="18"/>
  <c r="M7" i="18"/>
  <c r="M4" i="18"/>
  <c r="D5" i="18"/>
  <c r="D6" i="18"/>
  <c r="D7" i="18"/>
  <c r="D8" i="18"/>
  <c r="D4" i="18"/>
  <c r="M49" i="19"/>
  <c r="M50" i="19"/>
  <c r="M48" i="19"/>
  <c r="M45" i="19"/>
  <c r="M46" i="19"/>
  <c r="M44" i="19"/>
  <c r="M42" i="19"/>
  <c r="M36" i="19"/>
  <c r="M37" i="19"/>
  <c r="M35" i="19"/>
  <c r="M32" i="19"/>
  <c r="M33" i="19"/>
  <c r="M31" i="19"/>
  <c r="M29" i="19"/>
  <c r="M23" i="19"/>
  <c r="M24" i="19"/>
  <c r="M22" i="19"/>
  <c r="M19" i="19"/>
  <c r="M20" i="19"/>
  <c r="M18" i="19"/>
  <c r="M16" i="19"/>
  <c r="M11" i="19"/>
  <c r="M10" i="19"/>
  <c r="M7" i="19"/>
  <c r="M8" i="19"/>
  <c r="M6" i="19"/>
  <c r="M4" i="19"/>
  <c r="G29" i="16"/>
  <c r="G28" i="16"/>
  <c r="G26" i="16"/>
  <c r="G25" i="16"/>
  <c r="H23" i="16"/>
  <c r="H22" i="16"/>
  <c r="H21" i="16"/>
  <c r="H19" i="16"/>
  <c r="H18" i="16"/>
  <c r="H17" i="16"/>
  <c r="G12" i="16"/>
  <c r="G11" i="16"/>
  <c r="G9" i="16"/>
  <c r="G8" i="16"/>
  <c r="F34" i="16"/>
  <c r="H6" i="16"/>
  <c r="H5" i="16"/>
  <c r="H4" i="16"/>
  <c r="G21" i="6"/>
  <c r="M53" i="19" s="1"/>
  <c r="G20" i="6"/>
  <c r="M52" i="19" s="1"/>
  <c r="G18" i="6"/>
  <c r="G17" i="6"/>
  <c r="G15" i="6"/>
  <c r="G14" i="6"/>
  <c r="G12" i="6"/>
  <c r="G11" i="6"/>
  <c r="G10" i="6"/>
  <c r="G8" i="6"/>
  <c r="G7" i="6"/>
  <c r="G6" i="6"/>
  <c r="G4" i="6"/>
  <c r="G16" i="22"/>
  <c r="G15" i="22"/>
  <c r="G13" i="22"/>
  <c r="G12" i="22"/>
  <c r="G11" i="22"/>
  <c r="G10" i="22"/>
  <c r="G8" i="22"/>
  <c r="G7" i="22"/>
  <c r="G6" i="22"/>
  <c r="G4" i="22"/>
  <c r="F6" i="6"/>
  <c r="L44" i="19" s="1"/>
  <c r="F7" i="6"/>
  <c r="D18" i="16" s="1"/>
  <c r="F8" i="6"/>
  <c r="L33" i="19" s="1"/>
  <c r="F10" i="6"/>
  <c r="L35" i="19" s="1"/>
  <c r="F11" i="6"/>
  <c r="L36" i="19" s="1"/>
  <c r="F12" i="6"/>
  <c r="D23" i="16" s="1"/>
  <c r="F14" i="6"/>
  <c r="C28" i="16" s="1"/>
  <c r="F15" i="6"/>
  <c r="C29" i="16" s="1"/>
  <c r="F17" i="6"/>
  <c r="C25" i="16" s="1"/>
  <c r="F18" i="6"/>
  <c r="C26" i="16" s="1"/>
  <c r="F20" i="6"/>
  <c r="L26" i="19" s="1"/>
  <c r="F21" i="6"/>
  <c r="L40" i="19" s="1"/>
  <c r="F4" i="6"/>
  <c r="L29" i="19" s="1"/>
  <c r="F6" i="22"/>
  <c r="L6" i="19" s="1"/>
  <c r="F7" i="22"/>
  <c r="L7" i="19" s="1"/>
  <c r="F8" i="22"/>
  <c r="D6" i="16" s="1"/>
  <c r="F10" i="22"/>
  <c r="C8" i="16" s="1"/>
  <c r="F11" i="22"/>
  <c r="C9" i="16" s="1"/>
  <c r="F12" i="22"/>
  <c r="C11" i="16" s="1"/>
  <c r="F13" i="22"/>
  <c r="C12" i="16" s="1"/>
  <c r="F15" i="22"/>
  <c r="L10" i="19" s="1"/>
  <c r="F16" i="22"/>
  <c r="L11" i="19" s="1"/>
  <c r="F4" i="22"/>
  <c r="D34" i="16" s="1"/>
  <c r="D34" i="1"/>
  <c r="D32" i="1" s="1"/>
  <c r="K21" i="1"/>
  <c r="C21" i="1" s="1"/>
  <c r="D11" i="1"/>
  <c r="K19" i="1"/>
  <c r="C19" i="1" s="1"/>
  <c r="K22" i="1"/>
  <c r="C22" i="1" s="1"/>
  <c r="K20" i="1" l="1"/>
  <c r="C20" i="1" s="1"/>
  <c r="K35" i="1"/>
  <c r="C35" i="1" s="1"/>
  <c r="K23" i="1"/>
  <c r="C23" i="1" s="1"/>
  <c r="K17" i="1"/>
  <c r="C17" i="1" s="1"/>
  <c r="K25" i="1"/>
  <c r="C25" i="1" s="1"/>
  <c r="C13" i="1"/>
  <c r="K36" i="1"/>
  <c r="C36" i="1" s="1"/>
  <c r="K16" i="1"/>
  <c r="C16" i="1" s="1"/>
  <c r="K38" i="1"/>
  <c r="C38" i="1" s="1"/>
  <c r="K15" i="1"/>
  <c r="C15" i="1" s="1"/>
  <c r="K37" i="1"/>
  <c r="C37" i="1" s="1"/>
  <c r="K24" i="1"/>
  <c r="C24" i="1" s="1"/>
  <c r="H33" i="13"/>
  <c r="H19" i="13"/>
  <c r="H35" i="13"/>
  <c r="H21" i="13"/>
  <c r="M27" i="19"/>
  <c r="M40" i="19"/>
  <c r="M26" i="19"/>
  <c r="M39" i="19"/>
  <c r="L46" i="19"/>
  <c r="L45" i="19"/>
  <c r="L31" i="19"/>
  <c r="L49" i="19"/>
  <c r="D19" i="16"/>
  <c r="L32" i="19"/>
  <c r="L42" i="19"/>
  <c r="D22" i="16"/>
  <c r="L20" i="19"/>
  <c r="L23" i="19"/>
  <c r="L37" i="19"/>
  <c r="L53" i="19"/>
  <c r="D17" i="16"/>
  <c r="L19" i="19"/>
  <c r="L50" i="19"/>
  <c r="D21" i="16"/>
  <c r="L48" i="19"/>
  <c r="L16" i="19"/>
  <c r="L22" i="19"/>
  <c r="L39" i="19"/>
  <c r="L27" i="19"/>
  <c r="L18" i="19"/>
  <c r="L52" i="19"/>
  <c r="L24" i="19"/>
  <c r="D4" i="16"/>
  <c r="D5" i="16"/>
  <c r="L8" i="19"/>
  <c r="L4" i="19"/>
  <c r="K47" i="1"/>
  <c r="C47" i="1" s="1"/>
  <c r="K44" i="1"/>
  <c r="C44" i="1" s="1"/>
  <c r="K43" i="1"/>
  <c r="C43" i="1" s="1"/>
  <c r="K46" i="1"/>
  <c r="C46" i="1" s="1"/>
  <c r="K45" i="1" l="1"/>
  <c r="C45" i="1" s="1"/>
  <c r="K42" i="1"/>
  <c r="C42" i="1" s="1"/>
  <c r="K48" i="1"/>
  <c r="C48" i="1" s="1"/>
  <c r="K41" i="1"/>
  <c r="C41" i="1" s="1"/>
  <c r="K34" i="1"/>
  <c r="C34" i="1" s="1"/>
  <c r="K40" i="1"/>
  <c r="C40" i="1" s="1"/>
  <c r="K49" i="1"/>
  <c r="C49" i="1" s="1"/>
  <c r="K11" i="1"/>
  <c r="C11" i="1" s="1"/>
  <c r="K50" i="1"/>
  <c r="C50" i="1" s="1"/>
  <c r="K32" i="1" l="1"/>
  <c r="C32" i="1" s="1"/>
</calcChain>
</file>

<file path=xl/sharedStrings.xml><?xml version="1.0" encoding="utf-8"?>
<sst xmlns="http://schemas.openxmlformats.org/spreadsheetml/2006/main" count="2024" uniqueCount="371">
  <si>
    <t>PROPULSION_SYS</t>
  </si>
  <si>
    <t>Propulsion system</t>
  </si>
  <si>
    <t>PRICE</t>
  </si>
  <si>
    <t>OPID</t>
  </si>
  <si>
    <t>TYPE</t>
  </si>
  <si>
    <t>ASSY</t>
  </si>
  <si>
    <t>IID</t>
  </si>
  <si>
    <t>FRT</t>
  </si>
  <si>
    <t>GIID</t>
  </si>
  <si>
    <t>Item Identifier</t>
  </si>
  <si>
    <t>Description</t>
  </si>
  <si>
    <t>DESCR</t>
  </si>
  <si>
    <t>Unit price</t>
  </si>
  <si>
    <t>Failure Rate</t>
  </si>
  <si>
    <t>Operation Parameter Identifier</t>
  </si>
  <si>
    <t>Type</t>
  </si>
  <si>
    <t>Group of items</t>
  </si>
  <si>
    <t>LRU</t>
  </si>
  <si>
    <t>FUEL_PUMP</t>
  </si>
  <si>
    <t>OIL_COOLER</t>
  </si>
  <si>
    <t>GENERATOR</t>
  </si>
  <si>
    <t>ENGINE</t>
  </si>
  <si>
    <t>SRU</t>
  </si>
  <si>
    <t>TURBOJET_CORE</t>
  </si>
  <si>
    <t>ACCESSORY_GEARBOX</t>
  </si>
  <si>
    <t>OVERSPEED_GOV</t>
  </si>
  <si>
    <t>Engine</t>
  </si>
  <si>
    <t>Generator</t>
  </si>
  <si>
    <t>Turbojet core engine</t>
  </si>
  <si>
    <t>Accessory gearbox</t>
  </si>
  <si>
    <t>Fuel pump</t>
  </si>
  <si>
    <t>Overspeed governor</t>
  </si>
  <si>
    <t>Oil cooler</t>
  </si>
  <si>
    <t>Compressor module</t>
  </si>
  <si>
    <t>Turbine module</t>
  </si>
  <si>
    <t>-</t>
  </si>
  <si>
    <t>MID</t>
  </si>
  <si>
    <t>QTYPM</t>
  </si>
  <si>
    <t>Subitem identifier</t>
  </si>
  <si>
    <t>Motheritem or system identifier</t>
  </si>
  <si>
    <t>Quantity per motheritem</t>
  </si>
  <si>
    <t>M_UAV</t>
  </si>
  <si>
    <t>OEM</t>
  </si>
  <si>
    <t>BASE</t>
  </si>
  <si>
    <t>L1</t>
  </si>
  <si>
    <t>L2, L3</t>
  </si>
  <si>
    <t>L2</t>
  </si>
  <si>
    <t>L3</t>
  </si>
  <si>
    <t>CENTRAL</t>
  </si>
  <si>
    <t>L1, L2</t>
  </si>
  <si>
    <t>RR_ENGINE_BASE</t>
  </si>
  <si>
    <t>L1_MANUALS</t>
  </si>
  <si>
    <t>L1_TRAINING</t>
  </si>
  <si>
    <t>L1_LINE_CERTIFICATION</t>
  </si>
  <si>
    <t>L1_TOOL_ENGINE_REPLACE</t>
  </si>
  <si>
    <t>L1_TECHNICIAN_ENGINE</t>
  </si>
  <si>
    <t>L1_ENGINE_TEST_CASE</t>
  </si>
  <si>
    <t>RR_ENGINE_SRU_BASE</t>
  </si>
  <si>
    <t>L2_MANUALS</t>
  </si>
  <si>
    <t>L2_TRAINING</t>
  </si>
  <si>
    <t>L2_WS_CERTIFICATION</t>
  </si>
  <si>
    <t>L2_TOOL_SUBITEM_REPLACE</t>
  </si>
  <si>
    <t>L2_TECHNICIAN_ENGINE</t>
  </si>
  <si>
    <t>RR_ENGINE_SRU_CENTRAL</t>
  </si>
  <si>
    <t>RR_ENGINE_SRU_OEM</t>
  </si>
  <si>
    <t>DR_ACCESSORIES_CENTRAL</t>
  </si>
  <si>
    <t>L3_MANUALS</t>
  </si>
  <si>
    <t>L3_TRAINING</t>
  </si>
  <si>
    <t>L3_WS_CERTIFICATION</t>
  </si>
  <si>
    <t>L3_TOOL_ACCES_REPAIR</t>
  </si>
  <si>
    <t>L3_TECHNICIAN_ENGINE</t>
  </si>
  <si>
    <t>L3_ACCES_TEST_BENCH</t>
  </si>
  <si>
    <t>DR_ACCESSORIES_OEM</t>
  </si>
  <si>
    <t>DR_TURBOJET_CENTRAL</t>
  </si>
  <si>
    <t>L3_TOOL_DR_OH_TURBOJET</t>
  </si>
  <si>
    <t>L3_TURBOJET_TEST_BENCH</t>
  </si>
  <si>
    <t>DR_TURBOJET_OEM</t>
  </si>
  <si>
    <t>OH_TURBOJET_CENTRAL</t>
  </si>
  <si>
    <t>OH_TURBOJET_OEM</t>
  </si>
  <si>
    <t>ADMIN</t>
  </si>
  <si>
    <t>&lt;REMOVE&gt;</t>
  </si>
  <si>
    <t>&lt;REPLACE&gt;</t>
  </si>
  <si>
    <t>ENGINE_RUN_TEST</t>
  </si>
  <si>
    <t>&lt;REPAIR&gt;</t>
  </si>
  <si>
    <t>ACCESSORY_BENCH_TEST</t>
  </si>
  <si>
    <t>ENGINE_BENCH_TEST</t>
  </si>
  <si>
    <t>OVERHAUL</t>
  </si>
  <si>
    <t>Manhour</t>
  </si>
  <si>
    <t>TAT</t>
  </si>
  <si>
    <t>Remove/Replace the engine (propulsion system) in UAV</t>
  </si>
  <si>
    <t>ENGINE_MAITENANCE</t>
  </si>
  <si>
    <t>Remove/Replace engine SRU at the Bases</t>
  </si>
  <si>
    <t>Remove/Replace engine SRU at the Central</t>
  </si>
  <si>
    <t>Remove/Replace engine SRU at the OEM</t>
  </si>
  <si>
    <t>RR_ENGINE_MOD_BASE</t>
  </si>
  <si>
    <t>Remove/Replace engine module at the Bases</t>
  </si>
  <si>
    <t>RR_ENGINE_MOD_CENTRAL</t>
  </si>
  <si>
    <t>Remove/Replace engine module at the Central</t>
  </si>
  <si>
    <t>RR_ENGINE_MOD_OEM</t>
  </si>
  <si>
    <t>Remove/Replace engine module at the OEM</t>
  </si>
  <si>
    <t>Direct Repair engine accessories (SRU) at the Central</t>
  </si>
  <si>
    <t>Direct Repair engine accessories (SRU) at the OEM</t>
  </si>
  <si>
    <t>DR_ENGINE_MOD_CENTRAL</t>
  </si>
  <si>
    <t>Direct Repair engine module at the Central</t>
  </si>
  <si>
    <t>DR_ENGINE_MOD_OEM</t>
  </si>
  <si>
    <t>Direct Repair engine module at the OEM</t>
  </si>
  <si>
    <t>OH_ENGINE_MOD_CENTRAL</t>
  </si>
  <si>
    <t>Overhaul engine module at the Central</t>
  </si>
  <si>
    <t>OH_ENGINE_MOD_OEM</t>
  </si>
  <si>
    <t>Overhaul engine module at the OEM</t>
  </si>
  <si>
    <t>Task identifier</t>
  </si>
  <si>
    <t>Task category identifier</t>
  </si>
  <si>
    <t>Task level identifier</t>
  </si>
  <si>
    <t>Subtask sequence number</t>
  </si>
  <si>
    <t>Subtask type identifier</t>
  </si>
  <si>
    <t>Subtask duration</t>
  </si>
  <si>
    <t>L2_TOOL_ENGINE_MOD_REPLACE</t>
  </si>
  <si>
    <t>L3_TOOL_ENGINE_MOD</t>
  </si>
  <si>
    <t>Resourse identifier</t>
  </si>
  <si>
    <t>Resourse quantity</t>
  </si>
  <si>
    <t>LUBE_UNIT</t>
  </si>
  <si>
    <t>FUEL_CONTROL</t>
  </si>
  <si>
    <t>Fuel control</t>
  </si>
  <si>
    <t>Starter generator</t>
  </si>
  <si>
    <t>STARTER</t>
  </si>
  <si>
    <t>HYD_POWER_UNIT</t>
  </si>
  <si>
    <t>Hydraulic power unit</t>
  </si>
  <si>
    <t>DECU</t>
  </si>
  <si>
    <t>Digital Engine Control Unit</t>
  </si>
  <si>
    <t>Lubbrification unit</t>
  </si>
  <si>
    <t>Bleed valve</t>
  </si>
  <si>
    <t>BLEED_VALVE</t>
  </si>
  <si>
    <t>ENGINE_ACCESSORY</t>
  </si>
  <si>
    <t>CORE_ENGINE</t>
  </si>
  <si>
    <t>Modular engine</t>
  </si>
  <si>
    <t>COMPRESSOR</t>
  </si>
  <si>
    <t>COMBUSTOR</t>
  </si>
  <si>
    <t>Combustor module</t>
  </si>
  <si>
    <t>TURBINE</t>
  </si>
  <si>
    <t>EXHAUST NOZZLE</t>
  </si>
  <si>
    <t>Exhaust module</t>
  </si>
  <si>
    <t>Remove/Replace engine subitens/accessories/modules (SRU)</t>
  </si>
  <si>
    <t>Repair engine subitens/accessories/modules (SRU)/Overhaul Turbojet/Modules</t>
  </si>
  <si>
    <t>Level</t>
  </si>
  <si>
    <t>User Note</t>
  </si>
  <si>
    <t>Military Unmanned Aerial Vehicle</t>
  </si>
  <si>
    <t>System identifier</t>
  </si>
  <si>
    <t>Feilure rate
[1/MOPIDs]</t>
  </si>
  <si>
    <t>Operation parameter identifier</t>
  </si>
  <si>
    <t>TLID</t>
  </si>
  <si>
    <t>LEVL</t>
  </si>
  <si>
    <t>NOTE</t>
  </si>
  <si>
    <t>SID</t>
  </si>
  <si>
    <t>Stations</t>
  </si>
  <si>
    <t>Strategy 1</t>
  </si>
  <si>
    <t>Strategy 2</t>
  </si>
  <si>
    <t>Strategy 3</t>
  </si>
  <si>
    <t>Strategy 4</t>
  </si>
  <si>
    <t>Strategy 5</t>
  </si>
  <si>
    <t>TCID</t>
  </si>
  <si>
    <t>CDNO</t>
  </si>
  <si>
    <t>STID</t>
  </si>
  <si>
    <t>Candidate Number</t>
  </si>
  <si>
    <t>Station identifier</t>
  </si>
  <si>
    <t>S_BASE</t>
  </si>
  <si>
    <t>South base</t>
  </si>
  <si>
    <t>DEPOT</t>
  </si>
  <si>
    <t>N_BASE</t>
  </si>
  <si>
    <t>North base</t>
  </si>
  <si>
    <t>Central depot</t>
  </si>
  <si>
    <t>Original Equipment Manufacturer</t>
  </si>
  <si>
    <t>WS</t>
  </si>
  <si>
    <t>QTY</t>
  </si>
  <si>
    <t>GSTID</t>
  </si>
  <si>
    <t>LINDX</t>
  </si>
  <si>
    <t>MANHC</t>
  </si>
  <si>
    <t>Total quantity</t>
  </si>
  <si>
    <t>Group os station</t>
  </si>
  <si>
    <t>Level in support org.</t>
  </si>
  <si>
    <t>Level index in support org.</t>
  </si>
  <si>
    <t>Manhour cost</t>
  </si>
  <si>
    <t>MSTID</t>
  </si>
  <si>
    <t>TFRMS</t>
  </si>
  <si>
    <t>TTOMS</t>
  </si>
  <si>
    <t>CFRMS</t>
  </si>
  <si>
    <t>CTOMS</t>
  </si>
  <si>
    <t>DFRAC</t>
  </si>
  <si>
    <t>OPOL</t>
  </si>
  <si>
    <t>Mother station identifier</t>
  </si>
  <si>
    <t>Time from mother sations
[Hours]</t>
  </si>
  <si>
    <t>Time to mother station
[Hours]</t>
  </si>
  <si>
    <t>Cost from mother station</t>
  </si>
  <si>
    <t>Cost to mother station</t>
  </si>
  <si>
    <t>Demand fraction</t>
  </si>
  <si>
    <t>Ordering policy</t>
  </si>
  <si>
    <t>User note</t>
  </si>
  <si>
    <t>MW_BASE</t>
  </si>
  <si>
    <t>NE_BASE</t>
  </si>
  <si>
    <t>S2_BASE</t>
  </si>
  <si>
    <t>N2_BASE</t>
  </si>
  <si>
    <t>Midwest base</t>
  </si>
  <si>
    <t>Notheast base</t>
  </si>
  <si>
    <t>First South base</t>
  </si>
  <si>
    <t>Second south base</t>
  </si>
  <si>
    <t>Second North base</t>
  </si>
  <si>
    <t>USTID</t>
  </si>
  <si>
    <t>QTYPS</t>
  </si>
  <si>
    <t>UTIL</t>
  </si>
  <si>
    <t>PRIOF</t>
  </si>
  <si>
    <t>Unit or station identifier</t>
  </si>
  <si>
    <t>Utilization per calendar time
[1/Year]</t>
  </si>
  <si>
    <t>Priority factor</t>
  </si>
  <si>
    <t>Quantity per unit or station</t>
  </si>
  <si>
    <t>DIRPT</t>
  </si>
  <si>
    <t>SURPT</t>
  </si>
  <si>
    <t>DIRPF</t>
  </si>
  <si>
    <t>SURPF</t>
  </si>
  <si>
    <t>SURPM</t>
  </si>
  <si>
    <t>UDPER</t>
  </si>
  <si>
    <t>DIRPM</t>
  </si>
  <si>
    <t>DIRPC</t>
  </si>
  <si>
    <t>SURPC</t>
  </si>
  <si>
    <t>DIRPTID</t>
  </si>
  <si>
    <t>SURPTID</t>
  </si>
  <si>
    <t>Item identifier</t>
  </si>
  <si>
    <t>Direct repair TAT
[Hours]</t>
  </si>
  <si>
    <t>Subitem replacem
 TAT
[Hours]</t>
  </si>
  <si>
    <t>Direct repair manhours
[Hours]</t>
  </si>
  <si>
    <t>Subitem replacem
 manhours
[Hours]</t>
  </si>
  <si>
    <t>Direct repair cost</t>
  </si>
  <si>
    <t>Subitem replacem cost</t>
  </si>
  <si>
    <t>Direct repair fraction</t>
  </si>
  <si>
    <t>Subitem replacem
 fraction</t>
  </si>
  <si>
    <t>Undisturbed period</t>
  </si>
  <si>
    <t>ENGINE_MODULE</t>
  </si>
  <si>
    <t>IDD</t>
  </si>
  <si>
    <t>Subitem replacem
TAT
[Hours]</t>
  </si>
  <si>
    <t>Subitem replacem fraction</t>
  </si>
  <si>
    <t>Subitem replacem manhours
[Hours]</t>
  </si>
  <si>
    <t>Subitem replacem task id</t>
  </si>
  <si>
    <t>Tooling for install/unistall the UAV engine</t>
  </si>
  <si>
    <t>Technical manuals for L1 maintenance</t>
  </si>
  <si>
    <t>ENABLER</t>
  </si>
  <si>
    <t>Line L1 maintenance certification</t>
  </si>
  <si>
    <t>Trainig for L1 maintenance</t>
  </si>
  <si>
    <t>Case for testing installed engine</t>
  </si>
  <si>
    <t>Engine technician level 1 (L1)</t>
  </si>
  <si>
    <t>STANDARD</t>
  </si>
  <si>
    <t>Tooling to install/unistall engine subitems</t>
  </si>
  <si>
    <t>Technical manuals for L2 maintenance</t>
  </si>
  <si>
    <t>Trainnig for L2 maintenance</t>
  </si>
  <si>
    <t>Workshop certification for L2 maintenance</t>
  </si>
  <si>
    <t>Engine technician level 2 (L2)</t>
  </si>
  <si>
    <t>Tooling to accessory engine</t>
  </si>
  <si>
    <t>Tooling to turbojet overhaul/repair</t>
  </si>
  <si>
    <t>Test bench for accessory after repair</t>
  </si>
  <si>
    <t>Test bench for test the turbojet after repair/overhaul</t>
  </si>
  <si>
    <t>Technical manuals for L3 maintenance</t>
  </si>
  <si>
    <t>Trainnig for L3 maintenance</t>
  </si>
  <si>
    <t>Workshop certification for L3 maintenance</t>
  </si>
  <si>
    <t>RID</t>
  </si>
  <si>
    <t>SUSTC</t>
  </si>
  <si>
    <t>TLLEN</t>
  </si>
  <si>
    <t>MUTLF</t>
  </si>
  <si>
    <t>Resource identifier</t>
  </si>
  <si>
    <t>Annual unit sustainment cost</t>
  </si>
  <si>
    <t>Technical life length
[Years]</t>
  </si>
  <si>
    <t>Resource type</t>
  </si>
  <si>
    <t>Maximum utilization factor</t>
  </si>
  <si>
    <t>Tooling to install/unistall engine modules</t>
  </si>
  <si>
    <t>Tooling to engine module overhaul/repair</t>
  </si>
  <si>
    <t>Engine technician level 3 (L3)</t>
  </si>
  <si>
    <t>TURBOJET_OVERHAUL</t>
  </si>
  <si>
    <t>Overhaul of turbojet core</t>
  </si>
  <si>
    <t>Prev maint identifier</t>
  </si>
  <si>
    <t>Materiel identifier</t>
  </si>
  <si>
    <t>PM interval</t>
  </si>
  <si>
    <t>Criticality factor</t>
  </si>
  <si>
    <t>PMID</t>
  </si>
  <si>
    <t>PMNT</t>
  </si>
  <si>
    <t>CRITF</t>
  </si>
  <si>
    <t>COMPRESSOR_OVERHAUL</t>
  </si>
  <si>
    <t>Overhaul of compressor module</t>
  </si>
  <si>
    <t>COMBUSTOR_OVERHAUL</t>
  </si>
  <si>
    <t>Overhaul of combustor module</t>
  </si>
  <si>
    <t>TURBINE_OVERHAUL</t>
  </si>
  <si>
    <t>Overhaul of turbine module</t>
  </si>
  <si>
    <t>ID</t>
  </si>
  <si>
    <t>System or item identifier</t>
  </si>
  <si>
    <t>PMT</t>
  </si>
  <si>
    <t>PMM</t>
  </si>
  <si>
    <t>PMC</t>
  </si>
  <si>
    <t>TID</t>
  </si>
  <si>
    <t>Prev maint TAT
[Hours]</t>
  </si>
  <si>
    <t>Prev maint manhours
[Hours]</t>
  </si>
  <si>
    <t>Prev maint cost</t>
  </si>
  <si>
    <t>PMRF</t>
  </si>
  <si>
    <t>PMRQ</t>
  </si>
  <si>
    <t>DISC</t>
  </si>
  <si>
    <t>SCHED</t>
  </si>
  <si>
    <t>PM Replace fraction</t>
  </si>
  <si>
    <t>PM Replace quantity</t>
  </si>
  <si>
    <t>Discard item fraction</t>
  </si>
  <si>
    <t>Scheduled replacement</t>
  </si>
  <si>
    <t>Engine maintenance tasks</t>
  </si>
  <si>
    <t>Direct Repair turbojet at the Central</t>
  </si>
  <si>
    <t>Direct Repair turbojet at the OEM</t>
  </si>
  <si>
    <t>Overhaul Turbojet at the Central</t>
  </si>
  <si>
    <t>Overhaul Turbojet at the OEM</t>
  </si>
  <si>
    <t>Administrative tasks</t>
  </si>
  <si>
    <t>Overhaul of engine/module</t>
  </si>
  <si>
    <t>TROUBLESHOOTING</t>
  </si>
  <si>
    <t>Troubleshooting tasks on UAV</t>
  </si>
  <si>
    <t>Accessory test after repair</t>
  </si>
  <si>
    <t>Test in the UAV after propulsion system replace</t>
  </si>
  <si>
    <t>Test in bench test after module replace/overhaul or turbojet repair/overhaul</t>
  </si>
  <si>
    <t>SUTID</t>
  </si>
  <si>
    <t>Materiel-System: Não modular e Modular</t>
  </si>
  <si>
    <t>Materiel-Item: Não Modular</t>
  </si>
  <si>
    <t>Materiel-Item: Modular</t>
  </si>
  <si>
    <t>Percentage increase in price</t>
  </si>
  <si>
    <t>Materiel-ItemStructure: Não modular</t>
  </si>
  <si>
    <t>Materiel-ItemStructure: Modular</t>
  </si>
  <si>
    <t>Organization-Station: Não modular e modulara - 2 BASES</t>
  </si>
  <si>
    <t>Organization-Station: Não modular e modulara - 4 BASES</t>
  </si>
  <si>
    <t>Organization-Station: Não modular e modulara - 6 BASES</t>
  </si>
  <si>
    <t>Organization-StationStructure: Não modular e modulara - 2 BASES</t>
  </si>
  <si>
    <t>Organization-StationStructure: Não modular e modulara - 4 BASES</t>
  </si>
  <si>
    <t>Organization-StationStructure: Não modular e modulara - 6 BASES</t>
  </si>
  <si>
    <t>Operation-SystemDeployment: Não modular e modular - 2 BASES</t>
  </si>
  <si>
    <t>Operation-SystemDeployment: Não modular e modular - 4 BASES</t>
  </si>
  <si>
    <t>Operation-SystemDeployment: Não modular e modular - 6 BASES</t>
  </si>
  <si>
    <t>Repair and Reorder-ItemRepair: Não modular</t>
  </si>
  <si>
    <t>Repair and Reorder-ItemRepair: Modular</t>
  </si>
  <si>
    <t>Repair and Reorder-ItemReplacement: Não modular e modular</t>
  </si>
  <si>
    <t>PM-MaterielPM: Não modular</t>
  </si>
  <si>
    <t>PM-MaterielPM: Modular</t>
  </si>
  <si>
    <t>PM-PMLocation: Não modular</t>
  </si>
  <si>
    <t>PM-PMLocation: Modular</t>
  </si>
  <si>
    <t>PM-PMReplacement: Não modular</t>
  </si>
  <si>
    <t>PM-PMReplacement: Modular</t>
  </si>
  <si>
    <t>Task-TaskCategory: Não modular e modular</t>
  </si>
  <si>
    <t>Tasks-SubTaskType: Não modular e modular</t>
  </si>
  <si>
    <t>Tasks-TaskLevel: Não modular e modular</t>
  </si>
  <si>
    <t>LORA-MaintenanceCandidate: Não modular e modular</t>
  </si>
  <si>
    <t>Tasks-Tasks: Não modular</t>
  </si>
  <si>
    <t>Tasks-TaskBreakDown: Não modular</t>
  </si>
  <si>
    <t>SEQ</t>
  </si>
  <si>
    <t>DURN</t>
  </si>
  <si>
    <t>RPROB</t>
  </si>
  <si>
    <t>Tasks-SubTaskResource: Não modular</t>
  </si>
  <si>
    <t>Resolting values</t>
  </si>
  <si>
    <t>Tasks-Tasks: Modular</t>
  </si>
  <si>
    <t>Tasks-TaskBreakDown: Modular</t>
  </si>
  <si>
    <t>Tasks-SubTaskResource: Modular</t>
  </si>
  <si>
    <t>Descrição</t>
  </si>
  <si>
    <t>Valor</t>
  </si>
  <si>
    <t>Custo do H-h das estações</t>
  </si>
  <si>
    <t>Valor unitário do não modular</t>
  </si>
  <si>
    <t>TAT de reparo do turbojato completo</t>
  </si>
  <si>
    <t>Quantidade de H-h de reparo do turbojato completo</t>
  </si>
  <si>
    <t>TAT de revisão geral do turbojato completo</t>
  </si>
  <si>
    <t>Quantidade de H-h de revisão geral do turbojato completo</t>
  </si>
  <si>
    <t>Resources-Resource: Não modular</t>
  </si>
  <si>
    <t>Resources-ResourceStationData: Não modular</t>
  </si>
  <si>
    <t>Resources-Resource: Modular</t>
  </si>
  <si>
    <t>Resources-ResourceStationData: Modular</t>
  </si>
  <si>
    <t>Acréscimo porcentual do H-h da estação OEM em relação às estações orgânicas</t>
  </si>
  <si>
    <r>
      <t xml:space="preserve">Dados empregados no estudo de caso do artigo </t>
    </r>
    <r>
      <rPr>
        <b/>
        <sz val="10"/>
        <color theme="1"/>
        <rFont val="Times New Roman"/>
        <family val="1"/>
      </rPr>
      <t>"Método de Apoio à Decisões de Projeto Baseado na Estrutura de Suporte e no Custo do Ciclo de Vida"</t>
    </r>
    <r>
      <rPr>
        <sz val="10"/>
        <color theme="1"/>
        <rFont val="Times New Roman"/>
        <family val="1"/>
      </rPr>
      <t xml:space="preserve"> publicado no Simpósito de Aplicações Operacionais em Áreas de Defesa (SIGE 2022), promovido pelo ITA.
Daniel Buch e Fernando Teixeira Mendes Abrahão</t>
    </r>
  </si>
  <si>
    <t>Foi empregada a funcionalidade LORA-XT, com um comprimento de cenário de 20 anos. O estudo de caso empregou a versão 2017 do OPUS10©.</t>
  </si>
  <si>
    <t>Célula resultante de uma fórmula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</si>
</sst>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9" fontId="2" fillId="0" borderId="0" xfId="1" applyFont="1" applyBorder="1" applyAlignment="1">
      <alignment horizontal="center" vertical="center" wrapText="1"/>
    </xf>
    <xf numFmtId="9" fontId="0" fillId="0" borderId="0" xfId="1" applyFon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166" fontId="0" fillId="7" borderId="1" xfId="0" applyNumberForma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166" fontId="0" fillId="7" borderId="1" xfId="0" applyNumberForma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vertical="center" wrapText="1"/>
    </xf>
    <xf numFmtId="4" fontId="0" fillId="9" borderId="1" xfId="0" applyNumberForma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166" fontId="4" fillId="12" borderId="1" xfId="0" applyNumberFormat="1" applyFont="1" applyFill="1" applyBorder="1" applyAlignment="1">
      <alignment horizontal="center" vertical="center" wrapText="1"/>
    </xf>
    <xf numFmtId="166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FACF5-D613-4951-8842-CF6C157C5039}">
  <dimension ref="B2:N11"/>
  <sheetViews>
    <sheetView showGridLines="0" tabSelected="1" zoomScale="145" zoomScaleNormal="145" workbookViewId="0"/>
  </sheetViews>
  <sheetFormatPr defaultRowHeight="12.75" x14ac:dyDescent="0.25"/>
  <cols>
    <col min="1" max="1" width="3.7109375" style="41" customWidth="1"/>
    <col min="2" max="2" width="28.7109375" style="41" customWidth="1"/>
    <col min="3" max="5" width="15.7109375" style="41" customWidth="1"/>
    <col min="6" max="16384" width="9.140625" style="41"/>
  </cols>
  <sheetData>
    <row r="2" spans="2:14" x14ac:dyDescent="0.25">
      <c r="B2" s="52" t="s">
        <v>355</v>
      </c>
      <c r="C2" s="52" t="s">
        <v>356</v>
      </c>
      <c r="D2" s="52"/>
      <c r="E2" s="52"/>
      <c r="G2" s="53" t="s">
        <v>368</v>
      </c>
      <c r="H2" s="54"/>
      <c r="I2" s="54"/>
      <c r="J2" s="54"/>
      <c r="K2" s="54"/>
      <c r="L2" s="54"/>
      <c r="M2" s="54"/>
      <c r="N2" s="55"/>
    </row>
    <row r="3" spans="2:14" x14ac:dyDescent="0.25">
      <c r="B3" s="52"/>
      <c r="C3" s="42" t="s">
        <v>43</v>
      </c>
      <c r="D3" s="42" t="s">
        <v>48</v>
      </c>
      <c r="E3" s="42" t="s">
        <v>42</v>
      </c>
      <c r="G3" s="56"/>
      <c r="H3" s="57"/>
      <c r="I3" s="57"/>
      <c r="J3" s="57"/>
      <c r="K3" s="57"/>
      <c r="L3" s="57"/>
      <c r="M3" s="57"/>
      <c r="N3" s="58"/>
    </row>
    <row r="4" spans="2:14" ht="38.1" customHeight="1" x14ac:dyDescent="0.25">
      <c r="B4" s="43" t="s">
        <v>358</v>
      </c>
      <c r="C4" s="44">
        <v>3800000</v>
      </c>
      <c r="D4" s="45">
        <f>C4</f>
        <v>3800000</v>
      </c>
      <c r="E4" s="45">
        <f>C4</f>
        <v>3800000</v>
      </c>
      <c r="G4" s="56"/>
      <c r="H4" s="57"/>
      <c r="I4" s="57"/>
      <c r="J4" s="57"/>
      <c r="K4" s="57"/>
      <c r="L4" s="57"/>
      <c r="M4" s="57"/>
      <c r="N4" s="58"/>
    </row>
    <row r="5" spans="2:14" ht="38.1" customHeight="1" x14ac:dyDescent="0.25">
      <c r="B5" s="43" t="s">
        <v>359</v>
      </c>
      <c r="C5" s="46" t="s">
        <v>35</v>
      </c>
      <c r="D5" s="47">
        <f>'Tasks_Não modular'!F12</f>
        <v>268</v>
      </c>
      <c r="E5" s="47">
        <f>'Tasks_Não modular'!F13</f>
        <v>268</v>
      </c>
      <c r="G5" s="56"/>
      <c r="H5" s="57"/>
      <c r="I5" s="57"/>
      <c r="J5" s="57"/>
      <c r="K5" s="57"/>
      <c r="L5" s="57"/>
      <c r="M5" s="57"/>
      <c r="N5" s="58"/>
    </row>
    <row r="6" spans="2:14" ht="38.1" customHeight="1" x14ac:dyDescent="0.25">
      <c r="B6" s="43" t="s">
        <v>360</v>
      </c>
      <c r="C6" s="46" t="s">
        <v>35</v>
      </c>
      <c r="D6" s="47">
        <f>'Tasks_Não modular'!G12</f>
        <v>176</v>
      </c>
      <c r="E6" s="47">
        <f>'Tasks_Não modular'!G13</f>
        <v>176</v>
      </c>
      <c r="G6" s="56"/>
      <c r="H6" s="57"/>
      <c r="I6" s="57"/>
      <c r="J6" s="57"/>
      <c r="K6" s="57"/>
      <c r="L6" s="57"/>
      <c r="M6" s="57"/>
      <c r="N6" s="58"/>
    </row>
    <row r="7" spans="2:14" ht="38.1" customHeight="1" x14ac:dyDescent="0.25">
      <c r="B7" s="43" t="s">
        <v>361</v>
      </c>
      <c r="C7" s="46" t="s">
        <v>35</v>
      </c>
      <c r="D7" s="47">
        <f>'Tasks_Não modular'!F15</f>
        <v>292</v>
      </c>
      <c r="E7" s="47">
        <f>'Tasks_Não modular'!F16</f>
        <v>292</v>
      </c>
      <c r="G7" s="56"/>
      <c r="H7" s="57"/>
      <c r="I7" s="57"/>
      <c r="J7" s="57"/>
      <c r="K7" s="57"/>
      <c r="L7" s="57"/>
      <c r="M7" s="57"/>
      <c r="N7" s="58"/>
    </row>
    <row r="8" spans="2:14" ht="38.1" customHeight="1" x14ac:dyDescent="0.25">
      <c r="B8" s="43" t="s">
        <v>362</v>
      </c>
      <c r="C8" s="46" t="s">
        <v>35</v>
      </c>
      <c r="D8" s="47">
        <f>'Tasks_Não modular'!G15</f>
        <v>200</v>
      </c>
      <c r="E8" s="47">
        <f>'Tasks_Não modular'!G16</f>
        <v>200</v>
      </c>
      <c r="G8" s="56"/>
      <c r="H8" s="57"/>
      <c r="I8" s="57"/>
      <c r="J8" s="57"/>
      <c r="K8" s="57"/>
      <c r="L8" s="57"/>
      <c r="M8" s="57"/>
      <c r="N8" s="58"/>
    </row>
    <row r="9" spans="2:14" ht="38.1" customHeight="1" x14ac:dyDescent="0.25">
      <c r="B9" s="43" t="s">
        <v>357</v>
      </c>
      <c r="C9" s="44">
        <v>130</v>
      </c>
      <c r="D9" s="48">
        <f>C9</f>
        <v>130</v>
      </c>
      <c r="E9" s="48">
        <f>C9*(1+E11)</f>
        <v>159.9</v>
      </c>
      <c r="G9" s="59"/>
      <c r="H9" s="60"/>
      <c r="I9" s="60"/>
      <c r="J9" s="60"/>
      <c r="K9" s="60"/>
      <c r="L9" s="60"/>
      <c r="M9" s="60"/>
      <c r="N9" s="61"/>
    </row>
    <row r="10" spans="2:14" ht="38.1" customHeight="1" x14ac:dyDescent="0.25"/>
    <row r="11" spans="2:14" s="49" customFormat="1" ht="37.5" customHeight="1" x14ac:dyDescent="0.25">
      <c r="B11" s="51" t="s">
        <v>367</v>
      </c>
      <c r="C11" s="51"/>
      <c r="D11" s="51"/>
      <c r="E11" s="50">
        <v>0.23</v>
      </c>
      <c r="G11" s="62" t="s">
        <v>369</v>
      </c>
      <c r="H11" s="63"/>
      <c r="I11" s="63"/>
      <c r="J11" s="63"/>
      <c r="K11" s="63"/>
      <c r="L11" s="63"/>
      <c r="M11" s="63"/>
      <c r="N11" s="64"/>
    </row>
  </sheetData>
  <mergeCells count="5">
    <mergeCell ref="B11:D11"/>
    <mergeCell ref="B2:B3"/>
    <mergeCell ref="C2:E2"/>
    <mergeCell ref="G2:N9"/>
    <mergeCell ref="G11:N1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6AAD-6683-4D28-9AD8-FD5900704258}">
  <dimension ref="A1:W108"/>
  <sheetViews>
    <sheetView showGridLines="0" zoomScaleNormal="100" workbookViewId="0">
      <selection sqref="A1:E1"/>
    </sheetView>
  </sheetViews>
  <sheetFormatPr defaultRowHeight="15" x14ac:dyDescent="0.25"/>
  <cols>
    <col min="1" max="1" width="26.7109375" style="2" customWidth="1"/>
    <col min="2" max="2" width="52.7109375" style="20" customWidth="1"/>
    <col min="3" max="3" width="22.7109375" style="2" customWidth="1"/>
    <col min="4" max="7" width="9.7109375" style="1" customWidth="1"/>
    <col min="8" max="8" width="3.7109375" style="2" customWidth="1"/>
    <col min="9" max="9" width="26.7109375" style="2" customWidth="1"/>
    <col min="10" max="10" width="9.7109375" style="1" customWidth="1"/>
    <col min="11" max="11" width="23.5703125" style="2" bestFit="1" customWidth="1"/>
    <col min="12" max="13" width="9.7109375" style="1" customWidth="1"/>
    <col min="14" max="14" width="3.7109375" style="2" customWidth="1"/>
    <col min="15" max="15" width="26.7109375" style="2" customWidth="1"/>
    <col min="16" max="16" width="9.7109375" style="2" customWidth="1"/>
    <col min="17" max="17" width="32.7109375" style="2" customWidth="1"/>
    <col min="18" max="18" width="9.7109375" style="2" customWidth="1"/>
    <col min="19" max="22" width="9.140625" style="2"/>
    <col min="23" max="23" width="31.28515625" style="2" bestFit="1" customWidth="1"/>
    <col min="24" max="16384" width="9.140625" style="2"/>
  </cols>
  <sheetData>
    <row r="1" spans="1:23" x14ac:dyDescent="0.25">
      <c r="A1" s="65" t="s">
        <v>352</v>
      </c>
      <c r="B1" s="65"/>
      <c r="C1" s="65"/>
      <c r="D1" s="65"/>
      <c r="E1" s="65"/>
      <c r="F1" s="31"/>
      <c r="G1" s="31"/>
      <c r="I1" s="65" t="s">
        <v>353</v>
      </c>
      <c r="J1" s="65"/>
      <c r="K1" s="65"/>
      <c r="L1" s="65"/>
      <c r="M1" s="65"/>
      <c r="O1" s="65" t="s">
        <v>354</v>
      </c>
      <c r="P1" s="65"/>
      <c r="Q1" s="65"/>
      <c r="R1" s="65"/>
      <c r="S1" s="65"/>
      <c r="T1" s="65"/>
    </row>
    <row r="2" spans="1:23" x14ac:dyDescent="0.25">
      <c r="A2" s="22" t="s">
        <v>292</v>
      </c>
      <c r="B2" s="23" t="s">
        <v>11</v>
      </c>
      <c r="C2" s="23" t="s">
        <v>159</v>
      </c>
      <c r="D2" s="23" t="s">
        <v>149</v>
      </c>
      <c r="E2" s="23" t="s">
        <v>151</v>
      </c>
      <c r="F2" s="70" t="s">
        <v>351</v>
      </c>
      <c r="G2" s="70"/>
      <c r="I2" s="22" t="s">
        <v>292</v>
      </c>
      <c r="J2" s="22" t="s">
        <v>347</v>
      </c>
      <c r="K2" s="23" t="s">
        <v>316</v>
      </c>
      <c r="L2" s="25" t="s">
        <v>348</v>
      </c>
      <c r="M2" s="23" t="s">
        <v>151</v>
      </c>
      <c r="O2" s="22" t="s">
        <v>292</v>
      </c>
      <c r="P2" s="22" t="s">
        <v>347</v>
      </c>
      <c r="Q2" s="22" t="s">
        <v>260</v>
      </c>
      <c r="R2" s="23" t="s">
        <v>172</v>
      </c>
      <c r="S2" s="23" t="s">
        <v>349</v>
      </c>
      <c r="T2" s="23" t="s">
        <v>151</v>
      </c>
      <c r="V2" s="39"/>
      <c r="W2" s="4" t="s">
        <v>370</v>
      </c>
    </row>
    <row r="3" spans="1:23" ht="45" x14ac:dyDescent="0.25">
      <c r="A3" s="28" t="s">
        <v>110</v>
      </c>
      <c r="B3" s="28" t="s">
        <v>10</v>
      </c>
      <c r="C3" s="28" t="s">
        <v>111</v>
      </c>
      <c r="D3" s="28" t="s">
        <v>112</v>
      </c>
      <c r="E3" s="28" t="s">
        <v>144</v>
      </c>
      <c r="F3" s="38" t="s">
        <v>88</v>
      </c>
      <c r="G3" s="38" t="s">
        <v>87</v>
      </c>
      <c r="I3" s="28" t="s">
        <v>110</v>
      </c>
      <c r="J3" s="28" t="s">
        <v>113</v>
      </c>
      <c r="K3" s="28" t="s">
        <v>114</v>
      </c>
      <c r="L3" s="28" t="s">
        <v>115</v>
      </c>
      <c r="M3" s="28" t="s">
        <v>144</v>
      </c>
      <c r="O3" s="28" t="s">
        <v>110</v>
      </c>
      <c r="P3" s="28" t="s">
        <v>113</v>
      </c>
      <c r="Q3" s="28" t="s">
        <v>264</v>
      </c>
      <c r="R3" s="28" t="s">
        <v>118</v>
      </c>
      <c r="S3" s="28" t="s">
        <v>119</v>
      </c>
      <c r="T3" s="28" t="s">
        <v>144</v>
      </c>
    </row>
    <row r="4" spans="1:23" x14ac:dyDescent="0.25">
      <c r="A4" s="4" t="s">
        <v>50</v>
      </c>
      <c r="B4" s="21" t="s">
        <v>89</v>
      </c>
      <c r="C4" s="4" t="s">
        <v>90</v>
      </c>
      <c r="D4" s="18" t="s">
        <v>44</v>
      </c>
      <c r="E4" s="18"/>
      <c r="F4" s="37">
        <f>SUMIF($I$4:$I$55,A4,$L$4:$L$55)</f>
        <v>37</v>
      </c>
      <c r="G4" s="37">
        <f>L5*R8+L6*R10+L7*R12</f>
        <v>26</v>
      </c>
      <c r="I4" s="4" t="s">
        <v>50</v>
      </c>
      <c r="J4" s="18">
        <v>1</v>
      </c>
      <c r="K4" s="4" t="s">
        <v>79</v>
      </c>
      <c r="L4" s="18">
        <v>24</v>
      </c>
      <c r="M4" s="18"/>
      <c r="O4" s="4" t="s">
        <v>50</v>
      </c>
      <c r="P4" s="4">
        <v>1</v>
      </c>
      <c r="Q4" s="4" t="s">
        <v>51</v>
      </c>
      <c r="R4" s="4">
        <v>1</v>
      </c>
      <c r="S4" s="4"/>
      <c r="T4" s="4"/>
    </row>
    <row r="5" spans="1:23" x14ac:dyDescent="0.25">
      <c r="A5" s="4"/>
      <c r="B5" s="21"/>
      <c r="C5" s="4"/>
      <c r="D5" s="18"/>
      <c r="E5" s="18"/>
      <c r="F5" s="37"/>
      <c r="G5" s="37"/>
      <c r="I5" s="4" t="s">
        <v>50</v>
      </c>
      <c r="J5" s="18">
        <v>2</v>
      </c>
      <c r="K5" s="4" t="s">
        <v>80</v>
      </c>
      <c r="L5" s="18">
        <v>4</v>
      </c>
      <c r="M5" s="18"/>
      <c r="O5" s="4" t="s">
        <v>50</v>
      </c>
      <c r="P5" s="4">
        <v>1</v>
      </c>
      <c r="Q5" s="4" t="s">
        <v>52</v>
      </c>
      <c r="R5" s="4">
        <v>1</v>
      </c>
      <c r="S5" s="4"/>
      <c r="T5" s="4"/>
    </row>
    <row r="6" spans="1:23" x14ac:dyDescent="0.25">
      <c r="A6" s="4" t="s">
        <v>57</v>
      </c>
      <c r="B6" s="21" t="s">
        <v>91</v>
      </c>
      <c r="C6" s="4" t="s">
        <v>90</v>
      </c>
      <c r="D6" s="18" t="s">
        <v>46</v>
      </c>
      <c r="E6" s="18"/>
      <c r="F6" s="37">
        <f t="shared" ref="F6:F21" si="0">SUMIF($I$4:$I$55,A6,$L$4:$L$55)</f>
        <v>31</v>
      </c>
      <c r="G6" s="37">
        <f>L10*R18+L11*R20</f>
        <v>7</v>
      </c>
      <c r="I6" s="4" t="s">
        <v>50</v>
      </c>
      <c r="J6" s="18">
        <v>3</v>
      </c>
      <c r="K6" s="4" t="s">
        <v>81</v>
      </c>
      <c r="L6" s="18">
        <v>6</v>
      </c>
      <c r="M6" s="18"/>
      <c r="O6" s="4" t="s">
        <v>50</v>
      </c>
      <c r="P6" s="4">
        <v>1</v>
      </c>
      <c r="Q6" s="4" t="s">
        <v>53</v>
      </c>
      <c r="R6" s="4">
        <v>1</v>
      </c>
      <c r="S6" s="4"/>
      <c r="T6" s="4"/>
    </row>
    <row r="7" spans="1:23" x14ac:dyDescent="0.25">
      <c r="A7" s="4" t="s">
        <v>63</v>
      </c>
      <c r="B7" s="21" t="s">
        <v>92</v>
      </c>
      <c r="C7" s="4" t="s">
        <v>90</v>
      </c>
      <c r="D7" s="18" t="s">
        <v>46</v>
      </c>
      <c r="E7" s="18"/>
      <c r="F7" s="37">
        <f t="shared" si="0"/>
        <v>37</v>
      </c>
      <c r="G7" s="37">
        <f>L14*R26+L15*R28</f>
        <v>7</v>
      </c>
      <c r="I7" s="4" t="s">
        <v>50</v>
      </c>
      <c r="J7" s="18">
        <v>4</v>
      </c>
      <c r="K7" s="4" t="s">
        <v>82</v>
      </c>
      <c r="L7" s="18">
        <v>3</v>
      </c>
      <c r="M7" s="18"/>
      <c r="O7" s="4" t="s">
        <v>50</v>
      </c>
      <c r="P7" s="4">
        <v>2</v>
      </c>
      <c r="Q7" s="4" t="s">
        <v>54</v>
      </c>
      <c r="R7" s="4">
        <v>1</v>
      </c>
      <c r="S7" s="4"/>
      <c r="T7" s="4"/>
    </row>
    <row r="8" spans="1:23" x14ac:dyDescent="0.25">
      <c r="A8" s="4" t="s">
        <v>64</v>
      </c>
      <c r="B8" s="21" t="s">
        <v>93</v>
      </c>
      <c r="C8" s="4" t="s">
        <v>90</v>
      </c>
      <c r="D8" s="18" t="s">
        <v>46</v>
      </c>
      <c r="E8" s="18"/>
      <c r="F8" s="37">
        <f t="shared" si="0"/>
        <v>37</v>
      </c>
      <c r="G8" s="37">
        <f>L18*R34+L19*R36</f>
        <v>7</v>
      </c>
      <c r="I8" s="4"/>
      <c r="J8" s="18"/>
      <c r="K8" s="4"/>
      <c r="L8" s="18"/>
      <c r="M8" s="18"/>
      <c r="O8" s="4" t="s">
        <v>50</v>
      </c>
      <c r="P8" s="4">
        <v>2</v>
      </c>
      <c r="Q8" s="4" t="s">
        <v>55</v>
      </c>
      <c r="R8" s="4">
        <v>2</v>
      </c>
      <c r="S8" s="4"/>
      <c r="T8" s="4"/>
    </row>
    <row r="9" spans="1:23" x14ac:dyDescent="0.25">
      <c r="A9" s="4"/>
      <c r="B9" s="21"/>
      <c r="C9" s="4"/>
      <c r="D9" s="18"/>
      <c r="E9" s="18"/>
      <c r="F9" s="37"/>
      <c r="G9" s="37"/>
      <c r="I9" s="4" t="s">
        <v>57</v>
      </c>
      <c r="J9" s="18">
        <v>1</v>
      </c>
      <c r="K9" s="4" t="s">
        <v>79</v>
      </c>
      <c r="L9" s="18">
        <v>24</v>
      </c>
      <c r="M9" s="18"/>
      <c r="O9" s="4" t="s">
        <v>50</v>
      </c>
      <c r="P9" s="4">
        <v>3</v>
      </c>
      <c r="Q9" s="4" t="s">
        <v>54</v>
      </c>
      <c r="R9" s="4">
        <v>1</v>
      </c>
      <c r="S9" s="4"/>
      <c r="T9" s="4"/>
    </row>
    <row r="10" spans="1:23" x14ac:dyDescent="0.25">
      <c r="A10" s="4" t="s">
        <v>94</v>
      </c>
      <c r="B10" s="21" t="s">
        <v>95</v>
      </c>
      <c r="C10" s="4" t="s">
        <v>90</v>
      </c>
      <c r="D10" s="18" t="s">
        <v>46</v>
      </c>
      <c r="E10" s="18"/>
      <c r="F10" s="37">
        <f t="shared" si="0"/>
        <v>34</v>
      </c>
      <c r="G10" s="37">
        <f>L22*R42+L23*R44</f>
        <v>10</v>
      </c>
      <c r="I10" s="4" t="s">
        <v>57</v>
      </c>
      <c r="J10" s="18">
        <v>2</v>
      </c>
      <c r="K10" s="4" t="s">
        <v>80</v>
      </c>
      <c r="L10" s="18">
        <v>4</v>
      </c>
      <c r="M10" s="18"/>
      <c r="O10" s="4" t="s">
        <v>50</v>
      </c>
      <c r="P10" s="4">
        <v>3</v>
      </c>
      <c r="Q10" s="4" t="s">
        <v>55</v>
      </c>
      <c r="R10" s="4">
        <v>2</v>
      </c>
      <c r="S10" s="4"/>
      <c r="T10" s="4"/>
    </row>
    <row r="11" spans="1:23" x14ac:dyDescent="0.25">
      <c r="A11" s="4" t="s">
        <v>96</v>
      </c>
      <c r="B11" s="21" t="s">
        <v>97</v>
      </c>
      <c r="C11" s="4" t="s">
        <v>90</v>
      </c>
      <c r="D11" s="18" t="s">
        <v>46</v>
      </c>
      <c r="E11" s="18"/>
      <c r="F11" s="37">
        <f t="shared" si="0"/>
        <v>40</v>
      </c>
      <c r="G11" s="37">
        <f>L26*R50+L27*R52</f>
        <v>10</v>
      </c>
      <c r="I11" s="4" t="s">
        <v>57</v>
      </c>
      <c r="J11" s="18">
        <v>3</v>
      </c>
      <c r="K11" s="4" t="s">
        <v>81</v>
      </c>
      <c r="L11" s="18">
        <v>3</v>
      </c>
      <c r="M11" s="18"/>
      <c r="O11" s="4" t="s">
        <v>50</v>
      </c>
      <c r="P11" s="4">
        <v>4</v>
      </c>
      <c r="Q11" s="4" t="s">
        <v>56</v>
      </c>
      <c r="R11" s="4">
        <v>1</v>
      </c>
      <c r="S11" s="4"/>
      <c r="T11" s="4"/>
    </row>
    <row r="12" spans="1:23" x14ac:dyDescent="0.25">
      <c r="A12" s="4" t="s">
        <v>98</v>
      </c>
      <c r="B12" s="21" t="s">
        <v>99</v>
      </c>
      <c r="C12" s="4" t="s">
        <v>90</v>
      </c>
      <c r="D12" s="18" t="s">
        <v>46</v>
      </c>
      <c r="E12" s="18"/>
      <c r="F12" s="37">
        <f t="shared" si="0"/>
        <v>40</v>
      </c>
      <c r="G12" s="37">
        <f>L30*R58+L31*R60</f>
        <v>10</v>
      </c>
      <c r="I12" s="4"/>
      <c r="J12" s="18"/>
      <c r="K12" s="4"/>
      <c r="L12" s="18"/>
      <c r="M12" s="18"/>
      <c r="O12" s="4" t="s">
        <v>50</v>
      </c>
      <c r="P12" s="4">
        <v>4</v>
      </c>
      <c r="Q12" s="4" t="s">
        <v>55</v>
      </c>
      <c r="R12" s="4">
        <v>2</v>
      </c>
      <c r="S12" s="4"/>
      <c r="T12" s="4"/>
    </row>
    <row r="13" spans="1:23" x14ac:dyDescent="0.25">
      <c r="A13" s="4"/>
      <c r="B13" s="21"/>
      <c r="C13" s="4"/>
      <c r="D13" s="18"/>
      <c r="E13" s="18"/>
      <c r="F13" s="37"/>
      <c r="G13" s="37"/>
      <c r="I13" s="4" t="s">
        <v>63</v>
      </c>
      <c r="J13" s="18">
        <v>1</v>
      </c>
      <c r="K13" s="4" t="s">
        <v>79</v>
      </c>
      <c r="L13" s="18">
        <v>30</v>
      </c>
      <c r="M13" s="18"/>
      <c r="O13" s="4"/>
      <c r="P13" s="4"/>
      <c r="Q13" s="4"/>
      <c r="R13" s="4"/>
      <c r="S13" s="4"/>
      <c r="T13" s="4"/>
    </row>
    <row r="14" spans="1:23" x14ac:dyDescent="0.25">
      <c r="A14" s="4" t="s">
        <v>65</v>
      </c>
      <c r="B14" s="21" t="s">
        <v>100</v>
      </c>
      <c r="C14" s="4" t="s">
        <v>90</v>
      </c>
      <c r="D14" s="18" t="s">
        <v>47</v>
      </c>
      <c r="E14" s="18"/>
      <c r="F14" s="37">
        <f t="shared" si="0"/>
        <v>108</v>
      </c>
      <c r="G14" s="37">
        <f>L34*R66+L35*R68</f>
        <v>60</v>
      </c>
      <c r="I14" s="4" t="s">
        <v>63</v>
      </c>
      <c r="J14" s="18">
        <v>2</v>
      </c>
      <c r="K14" s="4" t="s">
        <v>80</v>
      </c>
      <c r="L14" s="18">
        <v>4</v>
      </c>
      <c r="M14" s="18"/>
      <c r="O14" s="4" t="s">
        <v>57</v>
      </c>
      <c r="P14" s="4">
        <v>1</v>
      </c>
      <c r="Q14" s="4" t="s">
        <v>58</v>
      </c>
      <c r="R14" s="4">
        <v>1</v>
      </c>
      <c r="S14" s="4"/>
      <c r="T14" s="4"/>
    </row>
    <row r="15" spans="1:23" x14ac:dyDescent="0.25">
      <c r="A15" s="4" t="s">
        <v>72</v>
      </c>
      <c r="B15" s="21" t="s">
        <v>101</v>
      </c>
      <c r="C15" s="4" t="s">
        <v>90</v>
      </c>
      <c r="D15" s="18" t="s">
        <v>47</v>
      </c>
      <c r="E15" s="18"/>
      <c r="F15" s="37">
        <f t="shared" si="0"/>
        <v>108</v>
      </c>
      <c r="G15" s="37">
        <f>L38*R74+L39*R76</f>
        <v>60</v>
      </c>
      <c r="I15" s="4" t="s">
        <v>63</v>
      </c>
      <c r="J15" s="18">
        <v>3</v>
      </c>
      <c r="K15" s="4" t="s">
        <v>81</v>
      </c>
      <c r="L15" s="18">
        <v>3</v>
      </c>
      <c r="M15" s="18"/>
      <c r="O15" s="4" t="s">
        <v>57</v>
      </c>
      <c r="P15" s="4">
        <v>1</v>
      </c>
      <c r="Q15" s="4" t="s">
        <v>59</v>
      </c>
      <c r="R15" s="4">
        <v>1</v>
      </c>
      <c r="S15" s="4"/>
      <c r="T15" s="4"/>
    </row>
    <row r="16" spans="1:23" x14ac:dyDescent="0.25">
      <c r="A16" s="4"/>
      <c r="B16" s="21"/>
      <c r="C16" s="4"/>
      <c r="D16" s="18"/>
      <c r="E16" s="18"/>
      <c r="F16" s="37"/>
      <c r="G16" s="37"/>
      <c r="I16" s="4"/>
      <c r="J16" s="18"/>
      <c r="K16" s="4"/>
      <c r="L16" s="18"/>
      <c r="M16" s="18"/>
      <c r="O16" s="4" t="s">
        <v>57</v>
      </c>
      <c r="P16" s="4">
        <v>1</v>
      </c>
      <c r="Q16" s="4" t="s">
        <v>60</v>
      </c>
      <c r="R16" s="4">
        <v>1</v>
      </c>
      <c r="S16" s="4"/>
      <c r="T16" s="4"/>
    </row>
    <row r="17" spans="1:20" x14ac:dyDescent="0.25">
      <c r="A17" s="4" t="s">
        <v>102</v>
      </c>
      <c r="B17" s="21" t="s">
        <v>103</v>
      </c>
      <c r="C17" s="4" t="s">
        <v>90</v>
      </c>
      <c r="D17" s="18" t="s">
        <v>47</v>
      </c>
      <c r="E17" s="18"/>
      <c r="F17" s="37">
        <f t="shared" si="0"/>
        <v>201</v>
      </c>
      <c r="G17" s="37">
        <f>L42*R82+L43*R84</f>
        <v>109</v>
      </c>
      <c r="I17" s="4" t="s">
        <v>64</v>
      </c>
      <c r="J17" s="18">
        <v>1</v>
      </c>
      <c r="K17" s="4" t="s">
        <v>79</v>
      </c>
      <c r="L17" s="18">
        <v>30</v>
      </c>
      <c r="M17" s="18"/>
      <c r="O17" s="4" t="s">
        <v>57</v>
      </c>
      <c r="P17" s="4">
        <v>2</v>
      </c>
      <c r="Q17" s="4" t="s">
        <v>61</v>
      </c>
      <c r="R17" s="4">
        <v>1</v>
      </c>
      <c r="S17" s="4"/>
      <c r="T17" s="4"/>
    </row>
    <row r="18" spans="1:20" x14ac:dyDescent="0.25">
      <c r="A18" s="4" t="s">
        <v>104</v>
      </c>
      <c r="B18" s="21" t="s">
        <v>105</v>
      </c>
      <c r="C18" s="4" t="s">
        <v>90</v>
      </c>
      <c r="D18" s="18" t="s">
        <v>47</v>
      </c>
      <c r="E18" s="18"/>
      <c r="F18" s="37">
        <f t="shared" si="0"/>
        <v>201</v>
      </c>
      <c r="G18" s="37">
        <f>L46*R90+L47*R92</f>
        <v>109</v>
      </c>
      <c r="I18" s="4" t="s">
        <v>64</v>
      </c>
      <c r="J18" s="18">
        <v>2</v>
      </c>
      <c r="K18" s="4" t="s">
        <v>80</v>
      </c>
      <c r="L18" s="18">
        <v>4</v>
      </c>
      <c r="M18" s="18"/>
      <c r="O18" s="4" t="s">
        <v>57</v>
      </c>
      <c r="P18" s="4">
        <v>2</v>
      </c>
      <c r="Q18" s="4" t="s">
        <v>62</v>
      </c>
      <c r="R18" s="4">
        <v>1</v>
      </c>
      <c r="S18" s="4"/>
      <c r="T18" s="4"/>
    </row>
    <row r="19" spans="1:20" x14ac:dyDescent="0.25">
      <c r="A19" s="4"/>
      <c r="B19" s="21"/>
      <c r="C19" s="4"/>
      <c r="D19" s="18"/>
      <c r="E19" s="18"/>
      <c r="F19" s="37"/>
      <c r="G19" s="37"/>
      <c r="I19" s="4" t="s">
        <v>64</v>
      </c>
      <c r="J19" s="18">
        <v>3</v>
      </c>
      <c r="K19" s="4" t="s">
        <v>81</v>
      </c>
      <c r="L19" s="18">
        <v>3</v>
      </c>
      <c r="M19" s="18"/>
      <c r="O19" s="4" t="s">
        <v>57</v>
      </c>
      <c r="P19" s="4">
        <v>3</v>
      </c>
      <c r="Q19" s="4" t="s">
        <v>61</v>
      </c>
      <c r="R19" s="4">
        <v>1</v>
      </c>
      <c r="S19" s="4"/>
      <c r="T19" s="4"/>
    </row>
    <row r="20" spans="1:20" x14ac:dyDescent="0.25">
      <c r="A20" s="4" t="s">
        <v>106</v>
      </c>
      <c r="B20" s="21" t="s">
        <v>107</v>
      </c>
      <c r="C20" s="4" t="s">
        <v>90</v>
      </c>
      <c r="D20" s="18" t="s">
        <v>47</v>
      </c>
      <c r="E20" s="18"/>
      <c r="F20" s="37">
        <f t="shared" si="0"/>
        <v>219</v>
      </c>
      <c r="G20" s="37">
        <f>L50*R97+L51*R100</f>
        <v>127</v>
      </c>
      <c r="I20" s="4"/>
      <c r="J20" s="18"/>
      <c r="K20" s="4"/>
      <c r="L20" s="18"/>
      <c r="M20" s="18"/>
      <c r="O20" s="4" t="s">
        <v>57</v>
      </c>
      <c r="P20" s="4">
        <v>3</v>
      </c>
      <c r="Q20" s="4" t="s">
        <v>62</v>
      </c>
      <c r="R20" s="4">
        <v>1</v>
      </c>
      <c r="S20" s="4"/>
      <c r="T20" s="4"/>
    </row>
    <row r="21" spans="1:20" x14ac:dyDescent="0.25">
      <c r="A21" s="4" t="s">
        <v>108</v>
      </c>
      <c r="B21" s="21" t="s">
        <v>109</v>
      </c>
      <c r="C21" s="4" t="s">
        <v>90</v>
      </c>
      <c r="D21" s="18" t="s">
        <v>47</v>
      </c>
      <c r="E21" s="18"/>
      <c r="F21" s="37">
        <f t="shared" si="0"/>
        <v>219</v>
      </c>
      <c r="G21" s="37">
        <f>L54*R106+L55*R108</f>
        <v>127</v>
      </c>
      <c r="I21" s="4" t="s">
        <v>94</v>
      </c>
      <c r="J21" s="18">
        <v>1</v>
      </c>
      <c r="K21" s="4" t="s">
        <v>79</v>
      </c>
      <c r="L21" s="18">
        <v>24</v>
      </c>
      <c r="M21" s="18"/>
      <c r="O21" s="4"/>
      <c r="P21" s="4"/>
      <c r="Q21" s="4"/>
      <c r="R21" s="4"/>
      <c r="S21" s="4"/>
      <c r="T21" s="4"/>
    </row>
    <row r="22" spans="1:20" x14ac:dyDescent="0.25">
      <c r="I22" s="4" t="s">
        <v>94</v>
      </c>
      <c r="J22" s="18">
        <v>2</v>
      </c>
      <c r="K22" s="4" t="s">
        <v>80</v>
      </c>
      <c r="L22" s="18">
        <v>5</v>
      </c>
      <c r="M22" s="18"/>
      <c r="O22" s="4" t="s">
        <v>63</v>
      </c>
      <c r="P22" s="4">
        <v>1</v>
      </c>
      <c r="Q22" s="4" t="s">
        <v>58</v>
      </c>
      <c r="R22" s="4">
        <v>1</v>
      </c>
      <c r="S22" s="4"/>
      <c r="T22" s="4"/>
    </row>
    <row r="23" spans="1:20" x14ac:dyDescent="0.25">
      <c r="I23" s="4" t="s">
        <v>94</v>
      </c>
      <c r="J23" s="18">
        <v>3</v>
      </c>
      <c r="K23" s="4" t="s">
        <v>81</v>
      </c>
      <c r="L23" s="18">
        <v>5</v>
      </c>
      <c r="M23" s="18"/>
      <c r="O23" s="4" t="s">
        <v>63</v>
      </c>
      <c r="P23" s="4">
        <v>1</v>
      </c>
      <c r="Q23" s="4" t="s">
        <v>59</v>
      </c>
      <c r="R23" s="4">
        <v>1</v>
      </c>
      <c r="S23" s="4"/>
      <c r="T23" s="4"/>
    </row>
    <row r="24" spans="1:20" x14ac:dyDescent="0.25">
      <c r="I24" s="4"/>
      <c r="J24" s="18"/>
      <c r="K24" s="4"/>
      <c r="L24" s="18"/>
      <c r="M24" s="18"/>
      <c r="O24" s="4" t="s">
        <v>63</v>
      </c>
      <c r="P24" s="4">
        <v>1</v>
      </c>
      <c r="Q24" s="4" t="s">
        <v>60</v>
      </c>
      <c r="R24" s="4">
        <v>1</v>
      </c>
      <c r="S24" s="4"/>
      <c r="T24" s="4"/>
    </row>
    <row r="25" spans="1:20" x14ac:dyDescent="0.25">
      <c r="I25" s="4" t="s">
        <v>96</v>
      </c>
      <c r="J25" s="18">
        <v>1</v>
      </c>
      <c r="K25" s="4" t="s">
        <v>79</v>
      </c>
      <c r="L25" s="18">
        <v>30</v>
      </c>
      <c r="M25" s="18"/>
      <c r="O25" s="4" t="s">
        <v>63</v>
      </c>
      <c r="P25" s="4">
        <v>2</v>
      </c>
      <c r="Q25" s="4" t="s">
        <v>61</v>
      </c>
      <c r="R25" s="4">
        <v>1</v>
      </c>
      <c r="S25" s="4"/>
      <c r="T25" s="4"/>
    </row>
    <row r="26" spans="1:20" x14ac:dyDescent="0.25">
      <c r="I26" s="4" t="s">
        <v>96</v>
      </c>
      <c r="J26" s="18">
        <v>2</v>
      </c>
      <c r="K26" s="4" t="s">
        <v>80</v>
      </c>
      <c r="L26" s="18">
        <v>5</v>
      </c>
      <c r="M26" s="18"/>
      <c r="O26" s="4" t="s">
        <v>63</v>
      </c>
      <c r="P26" s="4">
        <v>2</v>
      </c>
      <c r="Q26" s="4" t="s">
        <v>62</v>
      </c>
      <c r="R26" s="4">
        <v>1</v>
      </c>
      <c r="S26" s="4"/>
      <c r="T26" s="4"/>
    </row>
    <row r="27" spans="1:20" x14ac:dyDescent="0.25">
      <c r="I27" s="4" t="s">
        <v>96</v>
      </c>
      <c r="J27" s="18">
        <v>3</v>
      </c>
      <c r="K27" s="4" t="s">
        <v>81</v>
      </c>
      <c r="L27" s="18">
        <v>5</v>
      </c>
      <c r="M27" s="18"/>
      <c r="O27" s="4" t="s">
        <v>63</v>
      </c>
      <c r="P27" s="4">
        <v>3</v>
      </c>
      <c r="Q27" s="4" t="s">
        <v>61</v>
      </c>
      <c r="R27" s="4">
        <v>1</v>
      </c>
      <c r="S27" s="4"/>
      <c r="T27" s="4"/>
    </row>
    <row r="28" spans="1:20" x14ac:dyDescent="0.25">
      <c r="I28" s="4"/>
      <c r="J28" s="18"/>
      <c r="K28" s="4"/>
      <c r="L28" s="18"/>
      <c r="M28" s="18"/>
      <c r="O28" s="4" t="s">
        <v>63</v>
      </c>
      <c r="P28" s="4">
        <v>3</v>
      </c>
      <c r="Q28" s="4" t="s">
        <v>62</v>
      </c>
      <c r="R28" s="4">
        <v>1</v>
      </c>
      <c r="S28" s="4"/>
      <c r="T28" s="4"/>
    </row>
    <row r="29" spans="1:20" x14ac:dyDescent="0.25">
      <c r="I29" s="4" t="s">
        <v>98</v>
      </c>
      <c r="J29" s="18">
        <v>1</v>
      </c>
      <c r="K29" s="4" t="s">
        <v>79</v>
      </c>
      <c r="L29" s="18">
        <v>30</v>
      </c>
      <c r="M29" s="18"/>
      <c r="O29" s="4"/>
      <c r="P29" s="4"/>
      <c r="Q29" s="4"/>
      <c r="R29" s="4"/>
      <c r="S29" s="4"/>
      <c r="T29" s="4"/>
    </row>
    <row r="30" spans="1:20" x14ac:dyDescent="0.25">
      <c r="I30" s="4" t="s">
        <v>98</v>
      </c>
      <c r="J30" s="18">
        <v>2</v>
      </c>
      <c r="K30" s="4" t="s">
        <v>80</v>
      </c>
      <c r="L30" s="18">
        <v>5</v>
      </c>
      <c r="M30" s="18"/>
      <c r="O30" s="4" t="s">
        <v>64</v>
      </c>
      <c r="P30" s="4">
        <v>1</v>
      </c>
      <c r="Q30" s="4" t="s">
        <v>58</v>
      </c>
      <c r="R30" s="4">
        <v>1</v>
      </c>
      <c r="S30" s="4"/>
      <c r="T30" s="4"/>
    </row>
    <row r="31" spans="1:20" x14ac:dyDescent="0.25">
      <c r="I31" s="4" t="s">
        <v>98</v>
      </c>
      <c r="J31" s="18">
        <v>3</v>
      </c>
      <c r="K31" s="4" t="s">
        <v>81</v>
      </c>
      <c r="L31" s="18">
        <v>5</v>
      </c>
      <c r="M31" s="18"/>
      <c r="O31" s="4" t="s">
        <v>64</v>
      </c>
      <c r="P31" s="4">
        <v>1</v>
      </c>
      <c r="Q31" s="4" t="s">
        <v>59</v>
      </c>
      <c r="R31" s="4">
        <v>1</v>
      </c>
      <c r="S31" s="4"/>
      <c r="T31" s="4"/>
    </row>
    <row r="32" spans="1:20" x14ac:dyDescent="0.25">
      <c r="I32" s="4"/>
      <c r="J32" s="18"/>
      <c r="K32" s="4"/>
      <c r="L32" s="18"/>
      <c r="M32" s="18"/>
      <c r="O32" s="4" t="s">
        <v>64</v>
      </c>
      <c r="P32" s="4">
        <v>1</v>
      </c>
      <c r="Q32" s="4" t="s">
        <v>60</v>
      </c>
      <c r="R32" s="4">
        <v>1</v>
      </c>
      <c r="S32" s="4"/>
      <c r="T32" s="4"/>
    </row>
    <row r="33" spans="9:20" x14ac:dyDescent="0.25">
      <c r="I33" s="4" t="s">
        <v>65</v>
      </c>
      <c r="J33" s="18">
        <v>1</v>
      </c>
      <c r="K33" s="4" t="s">
        <v>79</v>
      </c>
      <c r="L33" s="18">
        <v>48</v>
      </c>
      <c r="M33" s="18"/>
      <c r="O33" s="4" t="s">
        <v>64</v>
      </c>
      <c r="P33" s="4">
        <v>2</v>
      </c>
      <c r="Q33" s="4" t="s">
        <v>61</v>
      </c>
      <c r="R33" s="4">
        <v>1</v>
      </c>
      <c r="S33" s="4"/>
      <c r="T33" s="4"/>
    </row>
    <row r="34" spans="9:20" x14ac:dyDescent="0.25">
      <c r="I34" s="4" t="s">
        <v>65</v>
      </c>
      <c r="J34" s="18">
        <v>2</v>
      </c>
      <c r="K34" s="4" t="s">
        <v>83</v>
      </c>
      <c r="L34" s="18">
        <v>58</v>
      </c>
      <c r="M34" s="18"/>
      <c r="O34" s="4" t="s">
        <v>64</v>
      </c>
      <c r="P34" s="4">
        <v>2</v>
      </c>
      <c r="Q34" s="4" t="s">
        <v>62</v>
      </c>
      <c r="R34" s="4">
        <v>1</v>
      </c>
      <c r="S34" s="4"/>
      <c r="T34" s="4"/>
    </row>
    <row r="35" spans="9:20" x14ac:dyDescent="0.25">
      <c r="I35" s="4" t="s">
        <v>65</v>
      </c>
      <c r="J35" s="18">
        <v>3</v>
      </c>
      <c r="K35" s="4" t="s">
        <v>84</v>
      </c>
      <c r="L35" s="18">
        <v>2</v>
      </c>
      <c r="M35" s="18"/>
      <c r="O35" s="4" t="s">
        <v>64</v>
      </c>
      <c r="P35" s="4">
        <v>3</v>
      </c>
      <c r="Q35" s="4" t="s">
        <v>61</v>
      </c>
      <c r="R35" s="4">
        <v>1</v>
      </c>
      <c r="S35" s="4"/>
      <c r="T35" s="4"/>
    </row>
    <row r="36" spans="9:20" x14ac:dyDescent="0.25">
      <c r="I36" s="4"/>
      <c r="J36" s="18"/>
      <c r="K36" s="4"/>
      <c r="L36" s="18"/>
      <c r="M36" s="18"/>
      <c r="O36" s="4" t="s">
        <v>64</v>
      </c>
      <c r="P36" s="4">
        <v>3</v>
      </c>
      <c r="Q36" s="4" t="s">
        <v>62</v>
      </c>
      <c r="R36" s="4">
        <v>1</v>
      </c>
      <c r="S36" s="4"/>
      <c r="T36" s="4"/>
    </row>
    <row r="37" spans="9:20" x14ac:dyDescent="0.25">
      <c r="I37" s="4" t="s">
        <v>72</v>
      </c>
      <c r="J37" s="18">
        <v>1</v>
      </c>
      <c r="K37" s="4" t="s">
        <v>79</v>
      </c>
      <c r="L37" s="18">
        <v>48</v>
      </c>
      <c r="M37" s="18"/>
      <c r="O37" s="4"/>
      <c r="P37" s="4"/>
      <c r="Q37" s="4"/>
      <c r="R37" s="4"/>
      <c r="S37" s="4"/>
      <c r="T37" s="4"/>
    </row>
    <row r="38" spans="9:20" x14ac:dyDescent="0.25">
      <c r="I38" s="4" t="s">
        <v>72</v>
      </c>
      <c r="J38" s="18">
        <v>2</v>
      </c>
      <c r="K38" s="4" t="s">
        <v>83</v>
      </c>
      <c r="L38" s="18">
        <v>58</v>
      </c>
      <c r="M38" s="18"/>
      <c r="O38" s="4" t="s">
        <v>94</v>
      </c>
      <c r="P38" s="4">
        <v>1</v>
      </c>
      <c r="Q38" s="4" t="s">
        <v>58</v>
      </c>
      <c r="R38" s="4">
        <v>1</v>
      </c>
      <c r="S38" s="4"/>
      <c r="T38" s="4"/>
    </row>
    <row r="39" spans="9:20" x14ac:dyDescent="0.25">
      <c r="I39" s="4" t="s">
        <v>72</v>
      </c>
      <c r="J39" s="18">
        <v>3</v>
      </c>
      <c r="K39" s="4" t="s">
        <v>84</v>
      </c>
      <c r="L39" s="18">
        <v>2</v>
      </c>
      <c r="M39" s="18"/>
      <c r="O39" s="4" t="s">
        <v>94</v>
      </c>
      <c r="P39" s="4">
        <v>1</v>
      </c>
      <c r="Q39" s="4" t="s">
        <v>59</v>
      </c>
      <c r="R39" s="4">
        <v>1</v>
      </c>
      <c r="S39" s="4"/>
      <c r="T39" s="4"/>
    </row>
    <row r="40" spans="9:20" x14ac:dyDescent="0.25">
      <c r="I40" s="4"/>
      <c r="J40" s="18"/>
      <c r="K40" s="4"/>
      <c r="L40" s="18"/>
      <c r="M40" s="18"/>
      <c r="O40" s="4" t="s">
        <v>94</v>
      </c>
      <c r="P40" s="4">
        <v>1</v>
      </c>
      <c r="Q40" s="4" t="s">
        <v>60</v>
      </c>
      <c r="R40" s="4">
        <v>1</v>
      </c>
      <c r="S40" s="4"/>
      <c r="T40" s="4"/>
    </row>
    <row r="41" spans="9:20" x14ac:dyDescent="0.25">
      <c r="I41" s="4" t="s">
        <v>102</v>
      </c>
      <c r="J41" s="18">
        <v>1</v>
      </c>
      <c r="K41" s="4" t="s">
        <v>79</v>
      </c>
      <c r="L41" s="18">
        <v>96</v>
      </c>
      <c r="M41" s="18"/>
      <c r="O41" s="4" t="s">
        <v>94</v>
      </c>
      <c r="P41" s="4">
        <v>2</v>
      </c>
      <c r="Q41" s="4" t="s">
        <v>116</v>
      </c>
      <c r="R41" s="4">
        <v>1</v>
      </c>
      <c r="S41" s="4"/>
      <c r="T41" s="4"/>
    </row>
    <row r="42" spans="9:20" x14ac:dyDescent="0.25">
      <c r="I42" s="4" t="s">
        <v>102</v>
      </c>
      <c r="J42" s="18">
        <v>2</v>
      </c>
      <c r="K42" s="4" t="s">
        <v>83</v>
      </c>
      <c r="L42" s="18">
        <v>101</v>
      </c>
      <c r="M42" s="18"/>
      <c r="O42" s="4" t="s">
        <v>94</v>
      </c>
      <c r="P42" s="4">
        <v>2</v>
      </c>
      <c r="Q42" s="4" t="s">
        <v>62</v>
      </c>
      <c r="R42" s="4">
        <v>1</v>
      </c>
      <c r="S42" s="4"/>
      <c r="T42" s="4"/>
    </row>
    <row r="43" spans="9:20" x14ac:dyDescent="0.25">
      <c r="I43" s="4" t="s">
        <v>102</v>
      </c>
      <c r="J43" s="18">
        <v>3</v>
      </c>
      <c r="K43" s="4" t="s">
        <v>85</v>
      </c>
      <c r="L43" s="18">
        <v>4</v>
      </c>
      <c r="M43" s="18"/>
      <c r="O43" s="4" t="s">
        <v>94</v>
      </c>
      <c r="P43" s="4">
        <v>3</v>
      </c>
      <c r="Q43" s="4" t="s">
        <v>116</v>
      </c>
      <c r="R43" s="4">
        <v>1</v>
      </c>
      <c r="S43" s="4"/>
      <c r="T43" s="4"/>
    </row>
    <row r="44" spans="9:20" x14ac:dyDescent="0.25">
      <c r="I44" s="4"/>
      <c r="J44" s="18"/>
      <c r="K44" s="4"/>
      <c r="L44" s="18"/>
      <c r="M44" s="18"/>
      <c r="O44" s="4" t="s">
        <v>94</v>
      </c>
      <c r="P44" s="4">
        <v>3</v>
      </c>
      <c r="Q44" s="4" t="s">
        <v>62</v>
      </c>
      <c r="R44" s="4">
        <v>1</v>
      </c>
      <c r="S44" s="4"/>
      <c r="T44" s="4"/>
    </row>
    <row r="45" spans="9:20" x14ac:dyDescent="0.25">
      <c r="I45" s="4" t="s">
        <v>104</v>
      </c>
      <c r="J45" s="18">
        <v>1</v>
      </c>
      <c r="K45" s="4" t="s">
        <v>79</v>
      </c>
      <c r="L45" s="18">
        <v>96</v>
      </c>
      <c r="M45" s="18"/>
      <c r="O45" s="4"/>
      <c r="P45" s="4"/>
      <c r="Q45" s="4"/>
      <c r="R45" s="4"/>
      <c r="S45" s="4"/>
      <c r="T45" s="4"/>
    </row>
    <row r="46" spans="9:20" x14ac:dyDescent="0.25">
      <c r="I46" s="4" t="s">
        <v>104</v>
      </c>
      <c r="J46" s="18">
        <v>2</v>
      </c>
      <c r="K46" s="4" t="s">
        <v>83</v>
      </c>
      <c r="L46" s="18">
        <v>101</v>
      </c>
      <c r="M46" s="18"/>
      <c r="O46" s="4" t="s">
        <v>96</v>
      </c>
      <c r="P46" s="4">
        <v>1</v>
      </c>
      <c r="Q46" s="4" t="s">
        <v>58</v>
      </c>
      <c r="R46" s="4">
        <v>1</v>
      </c>
      <c r="S46" s="4"/>
      <c r="T46" s="4"/>
    </row>
    <row r="47" spans="9:20" x14ac:dyDescent="0.25">
      <c r="I47" s="4" t="s">
        <v>104</v>
      </c>
      <c r="J47" s="18">
        <v>3</v>
      </c>
      <c r="K47" s="4" t="s">
        <v>85</v>
      </c>
      <c r="L47" s="18">
        <v>4</v>
      </c>
      <c r="M47" s="18"/>
      <c r="O47" s="4" t="s">
        <v>96</v>
      </c>
      <c r="P47" s="4">
        <v>1</v>
      </c>
      <c r="Q47" s="4" t="s">
        <v>59</v>
      </c>
      <c r="R47" s="4">
        <v>1</v>
      </c>
      <c r="S47" s="4"/>
      <c r="T47" s="4"/>
    </row>
    <row r="48" spans="9:20" x14ac:dyDescent="0.25">
      <c r="I48" s="4"/>
      <c r="J48" s="18"/>
      <c r="K48" s="4"/>
      <c r="L48" s="18"/>
      <c r="M48" s="18"/>
      <c r="O48" s="4" t="s">
        <v>96</v>
      </c>
      <c r="P48" s="4">
        <v>1</v>
      </c>
      <c r="Q48" s="4" t="s">
        <v>60</v>
      </c>
      <c r="R48" s="4">
        <v>1</v>
      </c>
      <c r="S48" s="4"/>
      <c r="T48" s="4"/>
    </row>
    <row r="49" spans="9:20" x14ac:dyDescent="0.25">
      <c r="I49" s="4" t="s">
        <v>106</v>
      </c>
      <c r="J49" s="18">
        <v>1</v>
      </c>
      <c r="K49" s="4" t="s">
        <v>79</v>
      </c>
      <c r="L49" s="18">
        <v>96</v>
      </c>
      <c r="M49" s="18"/>
      <c r="O49" s="4" t="s">
        <v>96</v>
      </c>
      <c r="P49" s="4">
        <v>2</v>
      </c>
      <c r="Q49" s="4" t="s">
        <v>116</v>
      </c>
      <c r="R49" s="4">
        <v>1</v>
      </c>
      <c r="S49" s="4"/>
      <c r="T49" s="4"/>
    </row>
    <row r="50" spans="9:20" x14ac:dyDescent="0.25">
      <c r="I50" s="4" t="s">
        <v>106</v>
      </c>
      <c r="J50" s="18">
        <v>2</v>
      </c>
      <c r="K50" s="4" t="s">
        <v>86</v>
      </c>
      <c r="L50" s="18">
        <v>119</v>
      </c>
      <c r="M50" s="18"/>
      <c r="O50" s="4" t="s">
        <v>96</v>
      </c>
      <c r="P50" s="4">
        <v>2</v>
      </c>
      <c r="Q50" s="4" t="s">
        <v>62</v>
      </c>
      <c r="R50" s="4">
        <v>1</v>
      </c>
      <c r="S50" s="4"/>
      <c r="T50" s="4"/>
    </row>
    <row r="51" spans="9:20" x14ac:dyDescent="0.25">
      <c r="I51" s="4" t="s">
        <v>106</v>
      </c>
      <c r="J51" s="18">
        <v>3</v>
      </c>
      <c r="K51" s="4" t="s">
        <v>85</v>
      </c>
      <c r="L51" s="18">
        <v>4</v>
      </c>
      <c r="M51" s="18"/>
      <c r="O51" s="4" t="s">
        <v>96</v>
      </c>
      <c r="P51" s="4">
        <v>3</v>
      </c>
      <c r="Q51" s="4" t="s">
        <v>116</v>
      </c>
      <c r="R51" s="4">
        <v>1</v>
      </c>
      <c r="S51" s="4"/>
      <c r="T51" s="4"/>
    </row>
    <row r="52" spans="9:20" x14ac:dyDescent="0.25">
      <c r="I52" s="4"/>
      <c r="J52" s="18"/>
      <c r="K52" s="4"/>
      <c r="L52" s="18"/>
      <c r="M52" s="18"/>
      <c r="O52" s="4" t="s">
        <v>96</v>
      </c>
      <c r="P52" s="4">
        <v>3</v>
      </c>
      <c r="Q52" s="4" t="s">
        <v>62</v>
      </c>
      <c r="R52" s="4">
        <v>1</v>
      </c>
      <c r="S52" s="4"/>
      <c r="T52" s="4"/>
    </row>
    <row r="53" spans="9:20" x14ac:dyDescent="0.25">
      <c r="I53" s="4" t="s">
        <v>108</v>
      </c>
      <c r="J53" s="18">
        <v>1</v>
      </c>
      <c r="K53" s="4" t="s">
        <v>79</v>
      </c>
      <c r="L53" s="18">
        <v>96</v>
      </c>
      <c r="M53" s="18"/>
      <c r="O53" s="4"/>
      <c r="P53" s="4"/>
      <c r="Q53" s="4"/>
      <c r="R53" s="4"/>
      <c r="S53" s="4"/>
      <c r="T53" s="4"/>
    </row>
    <row r="54" spans="9:20" x14ac:dyDescent="0.25">
      <c r="I54" s="4" t="s">
        <v>108</v>
      </c>
      <c r="J54" s="18">
        <v>2</v>
      </c>
      <c r="K54" s="4" t="s">
        <v>86</v>
      </c>
      <c r="L54" s="18">
        <v>119</v>
      </c>
      <c r="M54" s="18"/>
      <c r="O54" s="4" t="s">
        <v>98</v>
      </c>
      <c r="P54" s="4">
        <v>1</v>
      </c>
      <c r="Q54" s="4" t="s">
        <v>58</v>
      </c>
      <c r="R54" s="4">
        <v>1</v>
      </c>
      <c r="S54" s="4"/>
      <c r="T54" s="4"/>
    </row>
    <row r="55" spans="9:20" x14ac:dyDescent="0.25">
      <c r="I55" s="4" t="s">
        <v>108</v>
      </c>
      <c r="J55" s="18">
        <v>3</v>
      </c>
      <c r="K55" s="4" t="s">
        <v>85</v>
      </c>
      <c r="L55" s="18">
        <v>4</v>
      </c>
      <c r="M55" s="18"/>
      <c r="O55" s="4" t="s">
        <v>98</v>
      </c>
      <c r="P55" s="4">
        <v>1</v>
      </c>
      <c r="Q55" s="4" t="s">
        <v>59</v>
      </c>
      <c r="R55" s="4">
        <v>1</v>
      </c>
      <c r="S55" s="4"/>
      <c r="T55" s="4"/>
    </row>
    <row r="56" spans="9:20" x14ac:dyDescent="0.25">
      <c r="O56" s="4" t="s">
        <v>98</v>
      </c>
      <c r="P56" s="4">
        <v>1</v>
      </c>
      <c r="Q56" s="4" t="s">
        <v>60</v>
      </c>
      <c r="R56" s="4">
        <v>1</v>
      </c>
      <c r="S56" s="4"/>
      <c r="T56" s="4"/>
    </row>
    <row r="57" spans="9:20" x14ac:dyDescent="0.25">
      <c r="O57" s="4" t="s">
        <v>98</v>
      </c>
      <c r="P57" s="4">
        <v>2</v>
      </c>
      <c r="Q57" s="4" t="s">
        <v>116</v>
      </c>
      <c r="R57" s="4">
        <v>1</v>
      </c>
      <c r="S57" s="4"/>
      <c r="T57" s="4"/>
    </row>
    <row r="58" spans="9:20" x14ac:dyDescent="0.25">
      <c r="O58" s="4" t="s">
        <v>98</v>
      </c>
      <c r="P58" s="4">
        <v>2</v>
      </c>
      <c r="Q58" s="4" t="s">
        <v>62</v>
      </c>
      <c r="R58" s="4">
        <v>1</v>
      </c>
      <c r="S58" s="4"/>
      <c r="T58" s="4"/>
    </row>
    <row r="59" spans="9:20" x14ac:dyDescent="0.25">
      <c r="O59" s="4" t="s">
        <v>98</v>
      </c>
      <c r="P59" s="4">
        <v>3</v>
      </c>
      <c r="Q59" s="4" t="s">
        <v>116</v>
      </c>
      <c r="R59" s="4">
        <v>1</v>
      </c>
      <c r="S59" s="4"/>
      <c r="T59" s="4"/>
    </row>
    <row r="60" spans="9:20" x14ac:dyDescent="0.25">
      <c r="O60" s="4" t="s">
        <v>98</v>
      </c>
      <c r="P60" s="4">
        <v>3</v>
      </c>
      <c r="Q60" s="4" t="s">
        <v>62</v>
      </c>
      <c r="R60" s="4">
        <v>1</v>
      </c>
      <c r="S60" s="4"/>
      <c r="T60" s="4"/>
    </row>
    <row r="61" spans="9:20" x14ac:dyDescent="0.25">
      <c r="O61" s="4"/>
      <c r="P61" s="4"/>
      <c r="Q61" s="4"/>
      <c r="R61" s="4"/>
      <c r="S61" s="4"/>
      <c r="T61" s="4"/>
    </row>
    <row r="62" spans="9:20" x14ac:dyDescent="0.25">
      <c r="O62" s="4" t="s">
        <v>65</v>
      </c>
      <c r="P62" s="4">
        <v>1</v>
      </c>
      <c r="Q62" s="4" t="s">
        <v>66</v>
      </c>
      <c r="R62" s="4">
        <v>1</v>
      </c>
      <c r="S62" s="4"/>
      <c r="T62" s="4"/>
    </row>
    <row r="63" spans="9:20" x14ac:dyDescent="0.25">
      <c r="O63" s="4" t="s">
        <v>65</v>
      </c>
      <c r="P63" s="4">
        <v>1</v>
      </c>
      <c r="Q63" s="4" t="s">
        <v>67</v>
      </c>
      <c r="R63" s="4">
        <v>1</v>
      </c>
      <c r="S63" s="4"/>
      <c r="T63" s="4"/>
    </row>
    <row r="64" spans="9:20" x14ac:dyDescent="0.25">
      <c r="O64" s="4" t="s">
        <v>65</v>
      </c>
      <c r="P64" s="4">
        <v>1</v>
      </c>
      <c r="Q64" s="4" t="s">
        <v>68</v>
      </c>
      <c r="R64" s="4">
        <v>1</v>
      </c>
      <c r="S64" s="4"/>
      <c r="T64" s="4"/>
    </row>
    <row r="65" spans="15:20" x14ac:dyDescent="0.25">
      <c r="O65" s="4" t="s">
        <v>65</v>
      </c>
      <c r="P65" s="4">
        <v>2</v>
      </c>
      <c r="Q65" s="4" t="s">
        <v>69</v>
      </c>
      <c r="R65" s="4">
        <v>1</v>
      </c>
      <c r="S65" s="4"/>
      <c r="T65" s="4"/>
    </row>
    <row r="66" spans="15:20" x14ac:dyDescent="0.25">
      <c r="O66" s="4" t="s">
        <v>65</v>
      </c>
      <c r="P66" s="4">
        <v>2</v>
      </c>
      <c r="Q66" s="4" t="s">
        <v>70</v>
      </c>
      <c r="R66" s="4">
        <v>1</v>
      </c>
      <c r="S66" s="4"/>
      <c r="T66" s="4"/>
    </row>
    <row r="67" spans="15:20" x14ac:dyDescent="0.25">
      <c r="O67" s="4" t="s">
        <v>65</v>
      </c>
      <c r="P67" s="4">
        <v>3</v>
      </c>
      <c r="Q67" s="4" t="s">
        <v>71</v>
      </c>
      <c r="R67" s="4">
        <v>1</v>
      </c>
      <c r="S67" s="4"/>
      <c r="T67" s="4"/>
    </row>
    <row r="68" spans="15:20" x14ac:dyDescent="0.25">
      <c r="O68" s="4" t="s">
        <v>65</v>
      </c>
      <c r="P68" s="4">
        <v>3</v>
      </c>
      <c r="Q68" s="4" t="s">
        <v>70</v>
      </c>
      <c r="R68" s="4">
        <v>1</v>
      </c>
      <c r="S68" s="4"/>
      <c r="T68" s="4"/>
    </row>
    <row r="69" spans="15:20" x14ac:dyDescent="0.25">
      <c r="O69" s="4"/>
      <c r="P69" s="4"/>
      <c r="Q69" s="4"/>
      <c r="R69" s="4"/>
      <c r="S69" s="4"/>
      <c r="T69" s="4"/>
    </row>
    <row r="70" spans="15:20" x14ac:dyDescent="0.25">
      <c r="O70" s="4" t="s">
        <v>72</v>
      </c>
      <c r="P70" s="4">
        <v>1</v>
      </c>
      <c r="Q70" s="4" t="s">
        <v>66</v>
      </c>
      <c r="R70" s="4">
        <v>1</v>
      </c>
      <c r="S70" s="4"/>
      <c r="T70" s="4"/>
    </row>
    <row r="71" spans="15:20" x14ac:dyDescent="0.25">
      <c r="O71" s="4" t="s">
        <v>72</v>
      </c>
      <c r="P71" s="4">
        <v>1</v>
      </c>
      <c r="Q71" s="4" t="s">
        <v>67</v>
      </c>
      <c r="R71" s="4">
        <v>1</v>
      </c>
      <c r="S71" s="4"/>
      <c r="T71" s="4"/>
    </row>
    <row r="72" spans="15:20" x14ac:dyDescent="0.25">
      <c r="O72" s="4" t="s">
        <v>72</v>
      </c>
      <c r="P72" s="4">
        <v>1</v>
      </c>
      <c r="Q72" s="4" t="s">
        <v>68</v>
      </c>
      <c r="R72" s="4">
        <v>1</v>
      </c>
      <c r="S72" s="4"/>
      <c r="T72" s="4"/>
    </row>
    <row r="73" spans="15:20" x14ac:dyDescent="0.25">
      <c r="O73" s="4" t="s">
        <v>72</v>
      </c>
      <c r="P73" s="4">
        <v>2</v>
      </c>
      <c r="Q73" s="4" t="s">
        <v>69</v>
      </c>
      <c r="R73" s="4">
        <v>1</v>
      </c>
      <c r="S73" s="4"/>
      <c r="T73" s="4"/>
    </row>
    <row r="74" spans="15:20" x14ac:dyDescent="0.25">
      <c r="O74" s="4" t="s">
        <v>72</v>
      </c>
      <c r="P74" s="4">
        <v>2</v>
      </c>
      <c r="Q74" s="4" t="s">
        <v>70</v>
      </c>
      <c r="R74" s="4">
        <v>1</v>
      </c>
      <c r="S74" s="4"/>
      <c r="T74" s="4"/>
    </row>
    <row r="75" spans="15:20" x14ac:dyDescent="0.25">
      <c r="O75" s="4" t="s">
        <v>72</v>
      </c>
      <c r="P75" s="4">
        <v>3</v>
      </c>
      <c r="Q75" s="4" t="s">
        <v>71</v>
      </c>
      <c r="R75" s="4">
        <v>1</v>
      </c>
      <c r="S75" s="4"/>
      <c r="T75" s="4"/>
    </row>
    <row r="76" spans="15:20" x14ac:dyDescent="0.25">
      <c r="O76" s="4" t="s">
        <v>72</v>
      </c>
      <c r="P76" s="4">
        <v>3</v>
      </c>
      <c r="Q76" s="4" t="s">
        <v>70</v>
      </c>
      <c r="R76" s="4">
        <v>1</v>
      </c>
      <c r="S76" s="4"/>
      <c r="T76" s="4"/>
    </row>
    <row r="77" spans="15:20" x14ac:dyDescent="0.25">
      <c r="O77" s="4"/>
      <c r="P77" s="4"/>
      <c r="Q77" s="4"/>
      <c r="R77" s="4"/>
      <c r="S77" s="4"/>
      <c r="T77" s="4"/>
    </row>
    <row r="78" spans="15:20" x14ac:dyDescent="0.25">
      <c r="O78" s="4" t="s">
        <v>102</v>
      </c>
      <c r="P78" s="4">
        <v>1</v>
      </c>
      <c r="Q78" s="4" t="s">
        <v>66</v>
      </c>
      <c r="R78" s="4">
        <v>1</v>
      </c>
      <c r="S78" s="4"/>
      <c r="T78" s="4"/>
    </row>
    <row r="79" spans="15:20" x14ac:dyDescent="0.25">
      <c r="O79" s="4" t="s">
        <v>102</v>
      </c>
      <c r="P79" s="4">
        <v>1</v>
      </c>
      <c r="Q79" s="4" t="s">
        <v>67</v>
      </c>
      <c r="R79" s="4">
        <v>1</v>
      </c>
      <c r="S79" s="4"/>
      <c r="T79" s="4"/>
    </row>
    <row r="80" spans="15:20" x14ac:dyDescent="0.25">
      <c r="O80" s="4" t="s">
        <v>102</v>
      </c>
      <c r="P80" s="4">
        <v>1</v>
      </c>
      <c r="Q80" s="4" t="s">
        <v>68</v>
      </c>
      <c r="R80" s="4">
        <v>1</v>
      </c>
      <c r="S80" s="4"/>
      <c r="T80" s="4"/>
    </row>
    <row r="81" spans="15:20" x14ac:dyDescent="0.25">
      <c r="O81" s="4" t="s">
        <v>102</v>
      </c>
      <c r="P81" s="4">
        <v>2</v>
      </c>
      <c r="Q81" s="4" t="s">
        <v>117</v>
      </c>
      <c r="R81" s="4">
        <v>1</v>
      </c>
      <c r="S81" s="4"/>
      <c r="T81" s="4"/>
    </row>
    <row r="82" spans="15:20" x14ac:dyDescent="0.25">
      <c r="O82" s="4" t="s">
        <v>102</v>
      </c>
      <c r="P82" s="4">
        <v>2</v>
      </c>
      <c r="Q82" s="4" t="s">
        <v>70</v>
      </c>
      <c r="R82" s="4">
        <v>1</v>
      </c>
      <c r="S82" s="4"/>
      <c r="T82" s="4"/>
    </row>
    <row r="83" spans="15:20" x14ac:dyDescent="0.25">
      <c r="O83" s="4" t="s">
        <v>102</v>
      </c>
      <c r="P83" s="4">
        <v>3</v>
      </c>
      <c r="Q83" s="4" t="s">
        <v>75</v>
      </c>
      <c r="R83" s="4">
        <v>1</v>
      </c>
      <c r="S83" s="4"/>
      <c r="T83" s="4"/>
    </row>
    <row r="84" spans="15:20" x14ac:dyDescent="0.25">
      <c r="O84" s="4" t="s">
        <v>102</v>
      </c>
      <c r="P84" s="4">
        <v>3</v>
      </c>
      <c r="Q84" s="4" t="s">
        <v>70</v>
      </c>
      <c r="R84" s="4">
        <v>2</v>
      </c>
      <c r="S84" s="4"/>
      <c r="T84" s="4"/>
    </row>
    <row r="85" spans="15:20" x14ac:dyDescent="0.25">
      <c r="O85" s="4"/>
      <c r="P85" s="4"/>
      <c r="Q85" s="4"/>
      <c r="R85" s="4"/>
      <c r="S85" s="4"/>
      <c r="T85" s="4"/>
    </row>
    <row r="86" spans="15:20" x14ac:dyDescent="0.25">
      <c r="O86" s="4" t="s">
        <v>104</v>
      </c>
      <c r="P86" s="4">
        <v>1</v>
      </c>
      <c r="Q86" s="4" t="s">
        <v>66</v>
      </c>
      <c r="R86" s="4">
        <v>1</v>
      </c>
      <c r="S86" s="4"/>
      <c r="T86" s="4"/>
    </row>
    <row r="87" spans="15:20" x14ac:dyDescent="0.25">
      <c r="O87" s="4" t="s">
        <v>104</v>
      </c>
      <c r="P87" s="4">
        <v>1</v>
      </c>
      <c r="Q87" s="4" t="s">
        <v>67</v>
      </c>
      <c r="R87" s="4">
        <v>1</v>
      </c>
      <c r="S87" s="4"/>
      <c r="T87" s="4"/>
    </row>
    <row r="88" spans="15:20" x14ac:dyDescent="0.25">
      <c r="O88" s="4" t="s">
        <v>104</v>
      </c>
      <c r="P88" s="4">
        <v>1</v>
      </c>
      <c r="Q88" s="4" t="s">
        <v>68</v>
      </c>
      <c r="R88" s="4">
        <v>1</v>
      </c>
      <c r="S88" s="4"/>
      <c r="T88" s="4"/>
    </row>
    <row r="89" spans="15:20" x14ac:dyDescent="0.25">
      <c r="O89" s="4" t="s">
        <v>104</v>
      </c>
      <c r="P89" s="4">
        <v>2</v>
      </c>
      <c r="Q89" s="4" t="s">
        <v>117</v>
      </c>
      <c r="R89" s="4">
        <v>1</v>
      </c>
      <c r="S89" s="4"/>
      <c r="T89" s="4"/>
    </row>
    <row r="90" spans="15:20" x14ac:dyDescent="0.25">
      <c r="O90" s="4" t="s">
        <v>104</v>
      </c>
      <c r="P90" s="4">
        <v>2</v>
      </c>
      <c r="Q90" s="4" t="s">
        <v>70</v>
      </c>
      <c r="R90" s="4">
        <v>1</v>
      </c>
      <c r="S90" s="4"/>
      <c r="T90" s="4"/>
    </row>
    <row r="91" spans="15:20" x14ac:dyDescent="0.25">
      <c r="O91" s="4" t="s">
        <v>104</v>
      </c>
      <c r="P91" s="4">
        <v>3</v>
      </c>
      <c r="Q91" s="4" t="s">
        <v>75</v>
      </c>
      <c r="R91" s="4">
        <v>1</v>
      </c>
      <c r="S91" s="4"/>
      <c r="T91" s="4"/>
    </row>
    <row r="92" spans="15:20" x14ac:dyDescent="0.25">
      <c r="O92" s="4" t="s">
        <v>104</v>
      </c>
      <c r="P92" s="4">
        <v>3</v>
      </c>
      <c r="Q92" s="4" t="s">
        <v>70</v>
      </c>
      <c r="R92" s="4">
        <v>2</v>
      </c>
      <c r="S92" s="4"/>
      <c r="T92" s="4"/>
    </row>
    <row r="93" spans="15:20" x14ac:dyDescent="0.25">
      <c r="O93" s="4"/>
      <c r="P93" s="4"/>
      <c r="Q93" s="4"/>
      <c r="R93" s="4"/>
      <c r="S93" s="4"/>
      <c r="T93" s="4"/>
    </row>
    <row r="94" spans="15:20" x14ac:dyDescent="0.25">
      <c r="O94" s="4" t="s">
        <v>106</v>
      </c>
      <c r="P94" s="4">
        <v>1</v>
      </c>
      <c r="Q94" s="4" t="s">
        <v>66</v>
      </c>
      <c r="R94" s="4">
        <v>1</v>
      </c>
      <c r="S94" s="4"/>
      <c r="T94" s="4"/>
    </row>
    <row r="95" spans="15:20" x14ac:dyDescent="0.25">
      <c r="O95" s="4" t="s">
        <v>106</v>
      </c>
      <c r="P95" s="4">
        <v>1</v>
      </c>
      <c r="Q95" s="4" t="s">
        <v>67</v>
      </c>
      <c r="R95" s="4">
        <v>1</v>
      </c>
      <c r="S95" s="4"/>
      <c r="T95" s="4"/>
    </row>
    <row r="96" spans="15:20" x14ac:dyDescent="0.25">
      <c r="O96" s="4" t="s">
        <v>106</v>
      </c>
      <c r="P96" s="4">
        <v>1</v>
      </c>
      <c r="Q96" s="4" t="s">
        <v>68</v>
      </c>
      <c r="R96" s="4">
        <v>1</v>
      </c>
      <c r="S96" s="4"/>
      <c r="T96" s="4"/>
    </row>
    <row r="97" spans="15:20" x14ac:dyDescent="0.25">
      <c r="O97" s="4" t="s">
        <v>106</v>
      </c>
      <c r="P97" s="4">
        <v>2</v>
      </c>
      <c r="Q97" s="4" t="s">
        <v>117</v>
      </c>
      <c r="R97" s="4">
        <v>1</v>
      </c>
      <c r="S97" s="4"/>
      <c r="T97" s="4"/>
    </row>
    <row r="98" spans="15:20" x14ac:dyDescent="0.25">
      <c r="O98" s="4" t="s">
        <v>106</v>
      </c>
      <c r="P98" s="4">
        <v>2</v>
      </c>
      <c r="Q98" s="4" t="s">
        <v>70</v>
      </c>
      <c r="R98" s="4">
        <v>1</v>
      </c>
      <c r="S98" s="4"/>
      <c r="T98" s="4"/>
    </row>
    <row r="99" spans="15:20" x14ac:dyDescent="0.25">
      <c r="O99" s="4" t="s">
        <v>106</v>
      </c>
      <c r="P99" s="4">
        <v>3</v>
      </c>
      <c r="Q99" s="4" t="s">
        <v>75</v>
      </c>
      <c r="R99" s="4">
        <v>1</v>
      </c>
      <c r="S99" s="4"/>
      <c r="T99" s="4"/>
    </row>
    <row r="100" spans="15:20" x14ac:dyDescent="0.25">
      <c r="O100" s="4" t="s">
        <v>106</v>
      </c>
      <c r="P100" s="4">
        <v>3</v>
      </c>
      <c r="Q100" s="4" t="s">
        <v>70</v>
      </c>
      <c r="R100" s="4">
        <v>2</v>
      </c>
      <c r="S100" s="4"/>
      <c r="T100" s="4"/>
    </row>
    <row r="101" spans="15:20" x14ac:dyDescent="0.25">
      <c r="O101" s="4"/>
      <c r="P101" s="4"/>
      <c r="Q101" s="4"/>
      <c r="R101" s="4"/>
      <c r="S101" s="4"/>
      <c r="T101" s="4"/>
    </row>
    <row r="102" spans="15:20" x14ac:dyDescent="0.25">
      <c r="O102" s="4" t="s">
        <v>108</v>
      </c>
      <c r="P102" s="4">
        <v>1</v>
      </c>
      <c r="Q102" s="4" t="s">
        <v>66</v>
      </c>
      <c r="R102" s="4">
        <v>1</v>
      </c>
      <c r="S102" s="4"/>
      <c r="T102" s="4"/>
    </row>
    <row r="103" spans="15:20" x14ac:dyDescent="0.25">
      <c r="O103" s="4" t="s">
        <v>108</v>
      </c>
      <c r="P103" s="4">
        <v>1</v>
      </c>
      <c r="Q103" s="4" t="s">
        <v>67</v>
      </c>
      <c r="R103" s="4">
        <v>1</v>
      </c>
      <c r="S103" s="4"/>
      <c r="T103" s="4"/>
    </row>
    <row r="104" spans="15:20" x14ac:dyDescent="0.25">
      <c r="O104" s="4" t="s">
        <v>108</v>
      </c>
      <c r="P104" s="4">
        <v>1</v>
      </c>
      <c r="Q104" s="4" t="s">
        <v>68</v>
      </c>
      <c r="R104" s="4">
        <v>1</v>
      </c>
      <c r="S104" s="4"/>
      <c r="T104" s="4"/>
    </row>
    <row r="105" spans="15:20" x14ac:dyDescent="0.25">
      <c r="O105" s="4" t="s">
        <v>108</v>
      </c>
      <c r="P105" s="4">
        <v>2</v>
      </c>
      <c r="Q105" s="4" t="s">
        <v>117</v>
      </c>
      <c r="R105" s="4">
        <v>1</v>
      </c>
      <c r="S105" s="4"/>
      <c r="T105" s="4"/>
    </row>
    <row r="106" spans="15:20" x14ac:dyDescent="0.25">
      <c r="O106" s="4" t="s">
        <v>108</v>
      </c>
      <c r="P106" s="4">
        <v>2</v>
      </c>
      <c r="Q106" s="4" t="s">
        <v>70</v>
      </c>
      <c r="R106" s="4">
        <v>1</v>
      </c>
      <c r="S106" s="4"/>
      <c r="T106" s="4"/>
    </row>
    <row r="107" spans="15:20" x14ac:dyDescent="0.25">
      <c r="O107" s="4" t="s">
        <v>108</v>
      </c>
      <c r="P107" s="4">
        <v>3</v>
      </c>
      <c r="Q107" s="4" t="s">
        <v>75</v>
      </c>
      <c r="R107" s="4">
        <v>1</v>
      </c>
      <c r="S107" s="4"/>
      <c r="T107" s="4"/>
    </row>
    <row r="108" spans="15:20" x14ac:dyDescent="0.25">
      <c r="O108" s="4" t="s">
        <v>108</v>
      </c>
      <c r="P108" s="4">
        <v>3</v>
      </c>
      <c r="Q108" s="4" t="s">
        <v>70</v>
      </c>
      <c r="R108" s="4">
        <v>2</v>
      </c>
      <c r="S108" s="4"/>
      <c r="T108" s="4"/>
    </row>
  </sheetData>
  <mergeCells count="4">
    <mergeCell ref="F2:G2"/>
    <mergeCell ref="I1:M1"/>
    <mergeCell ref="A1:E1"/>
    <mergeCell ref="O1:T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545E3-B51F-456C-B449-712E2B09B045}">
  <dimension ref="A1:F23"/>
  <sheetViews>
    <sheetView showGridLines="0" workbookViewId="0">
      <selection sqref="A1:E1"/>
    </sheetView>
  </sheetViews>
  <sheetFormatPr defaultRowHeight="15" x14ac:dyDescent="0.25"/>
  <cols>
    <col min="1" max="1" width="20.85546875" style="2" bestFit="1" customWidth="1"/>
    <col min="2" max="6" width="12.7109375" style="2" customWidth="1"/>
    <col min="7" max="16384" width="9.140625" style="2"/>
  </cols>
  <sheetData>
    <row r="1" spans="1:5" x14ac:dyDescent="0.25">
      <c r="A1" s="65" t="s">
        <v>344</v>
      </c>
      <c r="B1" s="65"/>
      <c r="C1" s="65"/>
      <c r="D1" s="65"/>
      <c r="E1" s="65"/>
    </row>
    <row r="2" spans="1:5" x14ac:dyDescent="0.25">
      <c r="A2" s="22" t="s">
        <v>159</v>
      </c>
      <c r="B2" s="22" t="s">
        <v>160</v>
      </c>
      <c r="C2" s="22" t="s">
        <v>149</v>
      </c>
      <c r="D2" s="22" t="s">
        <v>161</v>
      </c>
      <c r="E2" s="23" t="s">
        <v>151</v>
      </c>
    </row>
    <row r="3" spans="1:5" ht="30" x14ac:dyDescent="0.25">
      <c r="A3" s="28" t="s">
        <v>111</v>
      </c>
      <c r="B3" s="28" t="s">
        <v>162</v>
      </c>
      <c r="C3" s="28" t="s">
        <v>112</v>
      </c>
      <c r="D3" s="28" t="s">
        <v>163</v>
      </c>
      <c r="E3" s="28" t="s">
        <v>144</v>
      </c>
    </row>
    <row r="4" spans="1:5" x14ac:dyDescent="0.25">
      <c r="A4" s="4" t="s">
        <v>90</v>
      </c>
      <c r="B4" s="4">
        <v>1</v>
      </c>
      <c r="C4" s="4" t="s">
        <v>44</v>
      </c>
      <c r="D4" s="4" t="s">
        <v>43</v>
      </c>
      <c r="E4" s="4"/>
    </row>
    <row r="5" spans="1:5" x14ac:dyDescent="0.25">
      <c r="A5" s="4" t="s">
        <v>90</v>
      </c>
      <c r="B5" s="4">
        <v>1</v>
      </c>
      <c r="C5" s="4" t="s">
        <v>46</v>
      </c>
      <c r="D5" s="4" t="s">
        <v>42</v>
      </c>
      <c r="E5" s="4"/>
    </row>
    <row r="6" spans="1:5" x14ac:dyDescent="0.25">
      <c r="A6" s="4" t="s">
        <v>90</v>
      </c>
      <c r="B6" s="4">
        <v>1</v>
      </c>
      <c r="C6" s="4" t="s">
        <v>47</v>
      </c>
      <c r="D6" s="4" t="s">
        <v>42</v>
      </c>
      <c r="E6" s="4"/>
    </row>
    <row r="7" spans="1:5" x14ac:dyDescent="0.25">
      <c r="A7" s="4" t="s">
        <v>90</v>
      </c>
      <c r="B7" s="4">
        <v>2</v>
      </c>
      <c r="C7" s="4" t="s">
        <v>44</v>
      </c>
      <c r="D7" s="4" t="s">
        <v>43</v>
      </c>
      <c r="E7" s="4"/>
    </row>
    <row r="8" spans="1:5" x14ac:dyDescent="0.25">
      <c r="A8" s="4" t="s">
        <v>90</v>
      </c>
      <c r="B8" s="4">
        <v>2</v>
      </c>
      <c r="C8" s="4" t="s">
        <v>46</v>
      </c>
      <c r="D8" s="4" t="s">
        <v>48</v>
      </c>
      <c r="E8" s="4"/>
    </row>
    <row r="9" spans="1:5" x14ac:dyDescent="0.25">
      <c r="A9" s="4" t="s">
        <v>90</v>
      </c>
      <c r="B9" s="4">
        <v>2</v>
      </c>
      <c r="C9" s="4" t="s">
        <v>47</v>
      </c>
      <c r="D9" s="4" t="s">
        <v>42</v>
      </c>
      <c r="E9" s="4"/>
    </row>
    <row r="10" spans="1:5" x14ac:dyDescent="0.25">
      <c r="A10" s="4" t="s">
        <v>90</v>
      </c>
      <c r="B10" s="4">
        <v>3</v>
      </c>
      <c r="C10" s="4" t="s">
        <v>44</v>
      </c>
      <c r="D10" s="4" t="s">
        <v>43</v>
      </c>
      <c r="E10" s="4"/>
    </row>
    <row r="11" spans="1:5" x14ac:dyDescent="0.25">
      <c r="A11" s="4" t="s">
        <v>90</v>
      </c>
      <c r="B11" s="4">
        <v>3</v>
      </c>
      <c r="C11" s="4" t="s">
        <v>46</v>
      </c>
      <c r="D11" s="4" t="s">
        <v>48</v>
      </c>
      <c r="E11" s="4"/>
    </row>
    <row r="12" spans="1:5" x14ac:dyDescent="0.25">
      <c r="A12" s="4" t="s">
        <v>90</v>
      </c>
      <c r="B12" s="4">
        <v>3</v>
      </c>
      <c r="C12" s="4" t="s">
        <v>47</v>
      </c>
      <c r="D12" s="4" t="s">
        <v>48</v>
      </c>
      <c r="E12" s="4"/>
    </row>
    <row r="13" spans="1:5" x14ac:dyDescent="0.25">
      <c r="A13" s="4" t="s">
        <v>90</v>
      </c>
      <c r="B13" s="4">
        <v>4</v>
      </c>
      <c r="C13" s="4" t="s">
        <v>44</v>
      </c>
      <c r="D13" s="4" t="s">
        <v>43</v>
      </c>
      <c r="E13" s="4"/>
    </row>
    <row r="14" spans="1:5" x14ac:dyDescent="0.25">
      <c r="A14" s="4" t="s">
        <v>90</v>
      </c>
      <c r="B14" s="4">
        <v>4</v>
      </c>
      <c r="C14" s="4" t="s">
        <v>46</v>
      </c>
      <c r="D14" s="4" t="s">
        <v>43</v>
      </c>
      <c r="E14" s="4"/>
    </row>
    <row r="15" spans="1:5" x14ac:dyDescent="0.25">
      <c r="A15" s="4" t="s">
        <v>90</v>
      </c>
      <c r="B15" s="4">
        <v>4</v>
      </c>
      <c r="C15" s="4" t="s">
        <v>47</v>
      </c>
      <c r="D15" s="4" t="s">
        <v>48</v>
      </c>
      <c r="E15" s="4"/>
    </row>
    <row r="16" spans="1:5" x14ac:dyDescent="0.25">
      <c r="A16" s="4" t="s">
        <v>90</v>
      </c>
      <c r="B16" s="4">
        <v>5</v>
      </c>
      <c r="C16" s="4" t="s">
        <v>44</v>
      </c>
      <c r="D16" s="4" t="s">
        <v>43</v>
      </c>
      <c r="E16" s="4"/>
    </row>
    <row r="17" spans="1:6" x14ac:dyDescent="0.25">
      <c r="A17" s="4" t="s">
        <v>90</v>
      </c>
      <c r="B17" s="4">
        <v>5</v>
      </c>
      <c r="C17" s="4" t="s">
        <v>46</v>
      </c>
      <c r="D17" s="4" t="s">
        <v>43</v>
      </c>
      <c r="E17" s="4"/>
    </row>
    <row r="18" spans="1:6" x14ac:dyDescent="0.25">
      <c r="A18" s="4" t="s">
        <v>90</v>
      </c>
      <c r="B18" s="4">
        <v>5</v>
      </c>
      <c r="C18" s="4" t="s">
        <v>47</v>
      </c>
      <c r="D18" s="4" t="s">
        <v>42</v>
      </c>
      <c r="E18" s="4"/>
    </row>
    <row r="20" spans="1:6" x14ac:dyDescent="0.25">
      <c r="A20" s="3" t="s">
        <v>153</v>
      </c>
      <c r="B20" s="3" t="s">
        <v>154</v>
      </c>
      <c r="C20" s="3" t="s">
        <v>155</v>
      </c>
      <c r="D20" s="3" t="s">
        <v>156</v>
      </c>
      <c r="E20" s="3" t="s">
        <v>157</v>
      </c>
      <c r="F20" s="3" t="s">
        <v>158</v>
      </c>
    </row>
    <row r="21" spans="1:6" x14ac:dyDescent="0.25">
      <c r="A21" s="26" t="s">
        <v>42</v>
      </c>
      <c r="B21" s="18" t="s">
        <v>45</v>
      </c>
      <c r="C21" s="18" t="s">
        <v>47</v>
      </c>
      <c r="D21" s="18"/>
      <c r="E21" s="4"/>
      <c r="F21" s="27" t="s">
        <v>47</v>
      </c>
    </row>
    <row r="22" spans="1:6" x14ac:dyDescent="0.25">
      <c r="A22" s="26" t="s">
        <v>48</v>
      </c>
      <c r="B22" s="18"/>
      <c r="C22" s="18" t="s">
        <v>46</v>
      </c>
      <c r="D22" s="18" t="s">
        <v>45</v>
      </c>
      <c r="E22" s="27" t="s">
        <v>47</v>
      </c>
      <c r="F22" s="4"/>
    </row>
    <row r="23" spans="1:6" x14ac:dyDescent="0.25">
      <c r="A23" s="26" t="s">
        <v>43</v>
      </c>
      <c r="B23" s="18" t="s">
        <v>44</v>
      </c>
      <c r="C23" s="18" t="s">
        <v>44</v>
      </c>
      <c r="D23" s="18" t="s">
        <v>44</v>
      </c>
      <c r="E23" s="27" t="s">
        <v>49</v>
      </c>
      <c r="F23" s="27" t="s">
        <v>49</v>
      </c>
    </row>
  </sheetData>
  <mergeCells count="1">
    <mergeCell ref="A1:E1"/>
  </mergeCells>
  <phoneticPr fontId="3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CECE2-A506-4171-9130-0C27C26D6D42}">
  <dimension ref="A1:N90"/>
  <sheetViews>
    <sheetView showGridLines="0" zoomScaleNormal="100" workbookViewId="0">
      <selection activeCell="I5" sqref="I5"/>
    </sheetView>
  </sheetViews>
  <sheetFormatPr defaultRowHeight="15" x14ac:dyDescent="0.25"/>
  <cols>
    <col min="1" max="1" width="25.7109375" style="2" customWidth="1"/>
    <col min="2" max="2" width="35.7109375" style="2" customWidth="1"/>
    <col min="3" max="4" width="13.7109375" style="7" customWidth="1"/>
    <col min="5" max="6" width="13.7109375" style="2" customWidth="1"/>
    <col min="7" max="7" width="25.7109375" style="2" customWidth="1"/>
    <col min="8" max="8" width="3.7109375" style="2" customWidth="1"/>
    <col min="9" max="9" width="26.7109375" style="2" customWidth="1"/>
    <col min="10" max="10" width="9" style="13" customWidth="1"/>
    <col min="11" max="11" width="13.7109375" style="15" customWidth="1"/>
    <col min="12" max="13" width="9.140625" style="2"/>
    <col min="14" max="14" width="38.42578125" style="2" customWidth="1"/>
    <col min="15" max="16384" width="9.140625" style="2"/>
  </cols>
  <sheetData>
    <row r="1" spans="1:14" x14ac:dyDescent="0.25">
      <c r="A1" s="65" t="s">
        <v>317</v>
      </c>
      <c r="B1" s="65"/>
      <c r="C1" s="65"/>
      <c r="D1" s="65"/>
      <c r="E1" s="65"/>
    </row>
    <row r="2" spans="1:14" x14ac:dyDescent="0.25">
      <c r="A2" s="22" t="s">
        <v>152</v>
      </c>
      <c r="B2" s="23" t="s">
        <v>11</v>
      </c>
      <c r="C2" s="23" t="s">
        <v>2</v>
      </c>
      <c r="D2" s="23" t="s">
        <v>7</v>
      </c>
      <c r="E2" s="23" t="s">
        <v>3</v>
      </c>
      <c r="M2" s="39"/>
      <c r="N2" s="4" t="s">
        <v>370</v>
      </c>
    </row>
    <row r="3" spans="1:14" ht="45" x14ac:dyDescent="0.25">
      <c r="A3" s="3" t="s">
        <v>146</v>
      </c>
      <c r="B3" s="3" t="s">
        <v>10</v>
      </c>
      <c r="C3" s="3" t="s">
        <v>12</v>
      </c>
      <c r="D3" s="3" t="s">
        <v>147</v>
      </c>
      <c r="E3" s="3" t="s">
        <v>148</v>
      </c>
    </row>
    <row r="4" spans="1:14" x14ac:dyDescent="0.25">
      <c r="A4" s="4" t="s">
        <v>41</v>
      </c>
      <c r="B4" s="4" t="s">
        <v>145</v>
      </c>
      <c r="C4" s="4"/>
      <c r="D4" s="4"/>
      <c r="E4" s="4"/>
    </row>
    <row r="6" spans="1:14" x14ac:dyDescent="0.25">
      <c r="A6" s="65" t="s">
        <v>318</v>
      </c>
      <c r="B6" s="65"/>
      <c r="C6" s="65"/>
      <c r="D6" s="65"/>
      <c r="E6" s="65"/>
      <c r="F6" s="65"/>
      <c r="G6" s="65"/>
    </row>
    <row r="7" spans="1:14" s="1" customFormat="1" x14ac:dyDescent="0.25">
      <c r="A7" s="22" t="s">
        <v>6</v>
      </c>
      <c r="B7" s="23" t="s">
        <v>11</v>
      </c>
      <c r="C7" s="24" t="s">
        <v>2</v>
      </c>
      <c r="D7" s="24" t="s">
        <v>7</v>
      </c>
      <c r="E7" s="25" t="s">
        <v>3</v>
      </c>
      <c r="F7" s="25" t="s">
        <v>4</v>
      </c>
      <c r="G7" s="23" t="s">
        <v>8</v>
      </c>
      <c r="H7" s="8"/>
      <c r="I7" s="8"/>
      <c r="J7" s="10"/>
      <c r="K7" s="14"/>
    </row>
    <row r="8" spans="1:14" ht="45" x14ac:dyDescent="0.25">
      <c r="A8" s="3" t="s">
        <v>9</v>
      </c>
      <c r="B8" s="3" t="s">
        <v>10</v>
      </c>
      <c r="C8" s="5" t="s">
        <v>12</v>
      </c>
      <c r="D8" s="5" t="s">
        <v>13</v>
      </c>
      <c r="E8" s="3" t="s">
        <v>14</v>
      </c>
      <c r="F8" s="3" t="s">
        <v>15</v>
      </c>
      <c r="G8" s="3" t="s">
        <v>16</v>
      </c>
      <c r="H8" s="8"/>
      <c r="I8" s="8"/>
      <c r="J8" s="10"/>
      <c r="K8" s="14"/>
    </row>
    <row r="9" spans="1:14" x14ac:dyDescent="0.25">
      <c r="A9" s="4" t="s">
        <v>0</v>
      </c>
      <c r="B9" s="4" t="s">
        <v>1</v>
      </c>
      <c r="C9" s="6"/>
      <c r="D9" s="6"/>
      <c r="E9" s="4"/>
      <c r="F9" s="4" t="s">
        <v>5</v>
      </c>
      <c r="G9" s="4"/>
      <c r="H9" s="9"/>
      <c r="I9" s="9"/>
      <c r="J9" s="11"/>
    </row>
    <row r="10" spans="1:14" x14ac:dyDescent="0.25">
      <c r="A10" s="4"/>
      <c r="B10" s="4"/>
      <c r="C10" s="6"/>
      <c r="D10" s="6"/>
      <c r="E10" s="4"/>
      <c r="F10" s="4"/>
      <c r="G10" s="4"/>
      <c r="H10" s="9"/>
      <c r="I10" s="9"/>
      <c r="J10" s="11"/>
    </row>
    <row r="11" spans="1:14" x14ac:dyDescent="0.25">
      <c r="A11" s="4" t="s">
        <v>21</v>
      </c>
      <c r="B11" s="4" t="s">
        <v>26</v>
      </c>
      <c r="C11" s="33">
        <f>K11</f>
        <v>5544200</v>
      </c>
      <c r="D11" s="33">
        <f>SUM(D13:D25)</f>
        <v>5354.7000000000007</v>
      </c>
      <c r="E11" s="4"/>
      <c r="F11" s="4" t="s">
        <v>17</v>
      </c>
      <c r="G11" s="4"/>
      <c r="H11" s="9"/>
      <c r="I11" s="4" t="s">
        <v>21</v>
      </c>
      <c r="J11" s="12" t="s">
        <v>35</v>
      </c>
      <c r="K11" s="33">
        <f>SUM(K13:K25)</f>
        <v>5544200</v>
      </c>
    </row>
    <row r="12" spans="1:14" x14ac:dyDescent="0.25">
      <c r="A12" s="4"/>
      <c r="B12" s="4"/>
      <c r="C12" s="34"/>
      <c r="D12" s="34"/>
      <c r="E12" s="4"/>
      <c r="F12" s="4"/>
      <c r="G12" s="4"/>
      <c r="H12" s="9"/>
      <c r="I12" s="4"/>
      <c r="J12" s="12"/>
      <c r="K12" s="34"/>
    </row>
    <row r="13" spans="1:14" x14ac:dyDescent="0.25">
      <c r="A13" s="4" t="s">
        <v>23</v>
      </c>
      <c r="B13" s="4" t="s">
        <v>28</v>
      </c>
      <c r="C13" s="33">
        <f>K13</f>
        <v>3800000</v>
      </c>
      <c r="D13" s="6">
        <v>2303</v>
      </c>
      <c r="E13" s="4"/>
      <c r="F13" s="4" t="s">
        <v>22</v>
      </c>
      <c r="G13" s="4"/>
      <c r="H13" s="9"/>
      <c r="I13" s="4" t="s">
        <v>23</v>
      </c>
      <c r="J13" s="12" t="s">
        <v>35</v>
      </c>
      <c r="K13" s="17">
        <f>Parameters!C4</f>
        <v>3800000</v>
      </c>
    </row>
    <row r="14" spans="1:14" x14ac:dyDescent="0.25">
      <c r="A14" s="4"/>
      <c r="B14" s="4"/>
      <c r="C14" s="34"/>
      <c r="D14" s="6"/>
      <c r="E14" s="4"/>
      <c r="F14" s="4"/>
      <c r="G14" s="4"/>
      <c r="H14" s="9"/>
      <c r="I14" s="4"/>
      <c r="J14" s="12"/>
      <c r="K14" s="34"/>
    </row>
    <row r="15" spans="1:14" x14ac:dyDescent="0.25">
      <c r="A15" s="4" t="s">
        <v>24</v>
      </c>
      <c r="B15" s="4" t="s">
        <v>29</v>
      </c>
      <c r="C15" s="33">
        <f t="shared" ref="C15:C25" si="0">K15</f>
        <v>342000</v>
      </c>
      <c r="D15" s="6">
        <v>119.4</v>
      </c>
      <c r="E15" s="4"/>
      <c r="F15" s="4" t="s">
        <v>22</v>
      </c>
      <c r="G15" s="4" t="s">
        <v>132</v>
      </c>
      <c r="H15" s="9"/>
      <c r="I15" s="4" t="s">
        <v>24</v>
      </c>
      <c r="J15" s="16">
        <v>0.09</v>
      </c>
      <c r="K15" s="33">
        <f t="shared" ref="K15:K25" si="1">J15*$K$13</f>
        <v>342000</v>
      </c>
    </row>
    <row r="16" spans="1:14" x14ac:dyDescent="0.25">
      <c r="A16" s="4" t="s">
        <v>120</v>
      </c>
      <c r="B16" s="4" t="s">
        <v>129</v>
      </c>
      <c r="C16" s="33">
        <f t="shared" si="0"/>
        <v>95000</v>
      </c>
      <c r="D16" s="6">
        <v>239.2</v>
      </c>
      <c r="E16" s="4"/>
      <c r="F16" s="4" t="s">
        <v>22</v>
      </c>
      <c r="G16" s="4" t="s">
        <v>132</v>
      </c>
      <c r="H16" s="9"/>
      <c r="I16" s="4" t="s">
        <v>120</v>
      </c>
      <c r="J16" s="16">
        <v>2.5000000000000001E-2</v>
      </c>
      <c r="K16" s="33">
        <f t="shared" si="1"/>
        <v>95000</v>
      </c>
    </row>
    <row r="17" spans="1:11" x14ac:dyDescent="0.25">
      <c r="A17" s="4" t="s">
        <v>18</v>
      </c>
      <c r="B17" s="4" t="s">
        <v>30</v>
      </c>
      <c r="C17" s="33">
        <f t="shared" si="0"/>
        <v>87400</v>
      </c>
      <c r="D17" s="6">
        <v>251</v>
      </c>
      <c r="E17" s="4"/>
      <c r="F17" s="4" t="s">
        <v>22</v>
      </c>
      <c r="G17" s="4" t="s">
        <v>132</v>
      </c>
      <c r="H17" s="9"/>
      <c r="I17" s="4" t="s">
        <v>18</v>
      </c>
      <c r="J17" s="16">
        <v>2.3E-2</v>
      </c>
      <c r="K17" s="33">
        <f t="shared" si="1"/>
        <v>87400</v>
      </c>
    </row>
    <row r="18" spans="1:11" x14ac:dyDescent="0.25">
      <c r="A18" s="4" t="s">
        <v>121</v>
      </c>
      <c r="B18" s="4" t="s">
        <v>122</v>
      </c>
      <c r="C18" s="33">
        <f t="shared" si="0"/>
        <v>171000</v>
      </c>
      <c r="D18" s="6">
        <v>297.89999999999998</v>
      </c>
      <c r="E18" s="4"/>
      <c r="F18" s="4" t="s">
        <v>22</v>
      </c>
      <c r="G18" s="4" t="s">
        <v>132</v>
      </c>
      <c r="H18" s="9"/>
      <c r="I18" s="4" t="s">
        <v>121</v>
      </c>
      <c r="J18" s="16">
        <v>4.4999999999999998E-2</v>
      </c>
      <c r="K18" s="33">
        <f t="shared" si="1"/>
        <v>171000</v>
      </c>
    </row>
    <row r="19" spans="1:11" x14ac:dyDescent="0.25">
      <c r="A19" s="4" t="s">
        <v>124</v>
      </c>
      <c r="B19" s="4" t="s">
        <v>123</v>
      </c>
      <c r="C19" s="33">
        <f t="shared" si="0"/>
        <v>76000</v>
      </c>
      <c r="D19" s="6">
        <v>198.5</v>
      </c>
      <c r="E19" s="4"/>
      <c r="F19" s="4" t="s">
        <v>22</v>
      </c>
      <c r="G19" s="4" t="s">
        <v>132</v>
      </c>
      <c r="H19" s="9"/>
      <c r="I19" s="4" t="s">
        <v>124</v>
      </c>
      <c r="J19" s="16">
        <v>0.02</v>
      </c>
      <c r="K19" s="33">
        <f t="shared" si="1"/>
        <v>76000</v>
      </c>
    </row>
    <row r="20" spans="1:11" x14ac:dyDescent="0.25">
      <c r="A20" s="4" t="s">
        <v>125</v>
      </c>
      <c r="B20" s="4" t="s">
        <v>126</v>
      </c>
      <c r="C20" s="33">
        <f t="shared" si="0"/>
        <v>121600</v>
      </c>
      <c r="D20" s="6">
        <v>267.89999999999998</v>
      </c>
      <c r="E20" s="4"/>
      <c r="F20" s="4" t="s">
        <v>22</v>
      </c>
      <c r="G20" s="4" t="s">
        <v>132</v>
      </c>
      <c r="H20" s="9"/>
      <c r="I20" s="4" t="s">
        <v>125</v>
      </c>
      <c r="J20" s="16">
        <v>3.2000000000000001E-2</v>
      </c>
      <c r="K20" s="33">
        <f t="shared" si="1"/>
        <v>121600</v>
      </c>
    </row>
    <row r="21" spans="1:11" x14ac:dyDescent="0.25">
      <c r="A21" s="4" t="s">
        <v>20</v>
      </c>
      <c r="B21" s="4" t="s">
        <v>27</v>
      </c>
      <c r="C21" s="33">
        <f t="shared" si="0"/>
        <v>247000</v>
      </c>
      <c r="D21" s="6">
        <v>311.3</v>
      </c>
      <c r="E21" s="4"/>
      <c r="F21" s="4" t="s">
        <v>22</v>
      </c>
      <c r="G21" s="4" t="s">
        <v>132</v>
      </c>
      <c r="H21" s="9"/>
      <c r="I21" s="4" t="s">
        <v>20</v>
      </c>
      <c r="J21" s="16">
        <v>6.5000000000000002E-2</v>
      </c>
      <c r="K21" s="33">
        <f t="shared" si="1"/>
        <v>247000</v>
      </c>
    </row>
    <row r="22" spans="1:11" x14ac:dyDescent="0.25">
      <c r="A22" s="4" t="s">
        <v>25</v>
      </c>
      <c r="B22" s="4" t="s">
        <v>31</v>
      </c>
      <c r="C22" s="33">
        <f t="shared" si="0"/>
        <v>209000</v>
      </c>
      <c r="D22" s="6">
        <v>271.39999999999998</v>
      </c>
      <c r="E22" s="4"/>
      <c r="F22" s="4" t="s">
        <v>22</v>
      </c>
      <c r="G22" s="4" t="s">
        <v>132</v>
      </c>
      <c r="H22" s="9"/>
      <c r="I22" s="4" t="s">
        <v>25</v>
      </c>
      <c r="J22" s="16">
        <v>5.5E-2</v>
      </c>
      <c r="K22" s="33">
        <f t="shared" si="1"/>
        <v>209000</v>
      </c>
    </row>
    <row r="23" spans="1:11" x14ac:dyDescent="0.25">
      <c r="A23" s="4" t="s">
        <v>19</v>
      </c>
      <c r="B23" s="4" t="s">
        <v>32</v>
      </c>
      <c r="C23" s="33">
        <f t="shared" si="0"/>
        <v>152000</v>
      </c>
      <c r="D23" s="6">
        <v>318.2</v>
      </c>
      <c r="E23" s="4"/>
      <c r="F23" s="4" t="s">
        <v>22</v>
      </c>
      <c r="G23" s="4" t="s">
        <v>132</v>
      </c>
      <c r="H23" s="9"/>
      <c r="I23" s="4" t="s">
        <v>19</v>
      </c>
      <c r="J23" s="16">
        <v>0.04</v>
      </c>
      <c r="K23" s="33">
        <f t="shared" si="1"/>
        <v>152000</v>
      </c>
    </row>
    <row r="24" spans="1:11" x14ac:dyDescent="0.25">
      <c r="A24" s="4" t="s">
        <v>131</v>
      </c>
      <c r="B24" s="4" t="s">
        <v>130</v>
      </c>
      <c r="C24" s="33">
        <f t="shared" si="0"/>
        <v>102600</v>
      </c>
      <c r="D24" s="6">
        <v>477.8</v>
      </c>
      <c r="E24" s="4"/>
      <c r="F24" s="4" t="s">
        <v>22</v>
      </c>
      <c r="G24" s="4" t="s">
        <v>132</v>
      </c>
      <c r="H24" s="9"/>
      <c r="I24" s="4" t="s">
        <v>131</v>
      </c>
      <c r="J24" s="16">
        <v>2.7E-2</v>
      </c>
      <c r="K24" s="33">
        <f t="shared" si="1"/>
        <v>102600</v>
      </c>
    </row>
    <row r="25" spans="1:11" x14ac:dyDescent="0.25">
      <c r="A25" s="4" t="s">
        <v>127</v>
      </c>
      <c r="B25" s="4" t="s">
        <v>128</v>
      </c>
      <c r="C25" s="33">
        <f t="shared" si="0"/>
        <v>140600</v>
      </c>
      <c r="D25" s="6">
        <v>299.10000000000002</v>
      </c>
      <c r="E25" s="4"/>
      <c r="F25" s="4" t="s">
        <v>22</v>
      </c>
      <c r="G25" s="4" t="s">
        <v>132</v>
      </c>
      <c r="H25" s="9"/>
      <c r="I25" s="4" t="s">
        <v>127</v>
      </c>
      <c r="J25" s="16">
        <v>3.6999999999999998E-2</v>
      </c>
      <c r="K25" s="33">
        <f t="shared" si="1"/>
        <v>140600</v>
      </c>
    </row>
    <row r="27" spans="1:11" x14ac:dyDescent="0.25">
      <c r="A27" s="65" t="s">
        <v>319</v>
      </c>
      <c r="B27" s="65"/>
      <c r="C27" s="65"/>
      <c r="D27" s="65"/>
      <c r="E27" s="65"/>
      <c r="F27" s="65"/>
      <c r="G27" s="65"/>
    </row>
    <row r="28" spans="1:11" x14ac:dyDescent="0.25">
      <c r="A28" s="22" t="s">
        <v>6</v>
      </c>
      <c r="B28" s="23" t="s">
        <v>11</v>
      </c>
      <c r="C28" s="24" t="s">
        <v>2</v>
      </c>
      <c r="D28" s="24" t="s">
        <v>7</v>
      </c>
      <c r="E28" s="25" t="s">
        <v>3</v>
      </c>
      <c r="F28" s="25" t="s">
        <v>4</v>
      </c>
      <c r="G28" s="23" t="s">
        <v>8</v>
      </c>
      <c r="H28" s="8"/>
      <c r="I28" s="8"/>
      <c r="J28" s="10"/>
      <c r="K28" s="14"/>
    </row>
    <row r="29" spans="1:11" ht="45" x14ac:dyDescent="0.25">
      <c r="A29" s="3" t="s">
        <v>9</v>
      </c>
      <c r="B29" s="3" t="s">
        <v>10</v>
      </c>
      <c r="C29" s="5" t="s">
        <v>12</v>
      </c>
      <c r="D29" s="5" t="s">
        <v>13</v>
      </c>
      <c r="E29" s="3" t="s">
        <v>14</v>
      </c>
      <c r="F29" s="3" t="s">
        <v>15</v>
      </c>
      <c r="G29" s="3" t="s">
        <v>16</v>
      </c>
      <c r="H29" s="8"/>
      <c r="I29" s="8"/>
      <c r="J29" s="10"/>
      <c r="K29" s="14"/>
    </row>
    <row r="30" spans="1:11" x14ac:dyDescent="0.25">
      <c r="A30" s="4" t="s">
        <v>0</v>
      </c>
      <c r="B30" s="4" t="s">
        <v>1</v>
      </c>
      <c r="C30" s="6"/>
      <c r="D30" s="6"/>
      <c r="E30" s="4"/>
      <c r="F30" s="4" t="s">
        <v>5</v>
      </c>
      <c r="G30" s="4"/>
      <c r="H30" s="9"/>
      <c r="I30" s="29" t="s">
        <v>320</v>
      </c>
      <c r="J30" s="12">
        <v>0.2</v>
      </c>
    </row>
    <row r="31" spans="1:11" x14ac:dyDescent="0.25">
      <c r="A31" s="4"/>
      <c r="B31" s="4"/>
      <c r="C31" s="6"/>
      <c r="D31" s="6"/>
      <c r="E31" s="4"/>
      <c r="F31" s="4"/>
      <c r="G31" s="4"/>
      <c r="H31" s="9"/>
      <c r="I31" s="9"/>
      <c r="J31" s="11"/>
    </row>
    <row r="32" spans="1:11" x14ac:dyDescent="0.25">
      <c r="A32" s="4" t="s">
        <v>21</v>
      </c>
      <c r="B32" s="4" t="s">
        <v>26</v>
      </c>
      <c r="C32" s="33">
        <f>K32</f>
        <v>6304200</v>
      </c>
      <c r="D32" s="33">
        <f>D34+SUM(D40:D50)</f>
        <v>5354.7</v>
      </c>
      <c r="E32" s="4"/>
      <c r="F32" s="4"/>
      <c r="G32" s="4"/>
      <c r="H32" s="9"/>
      <c r="I32" s="4" t="s">
        <v>21</v>
      </c>
      <c r="J32" s="12" t="s">
        <v>35</v>
      </c>
      <c r="K32" s="33">
        <f>K34+SUM(K40:K50)</f>
        <v>6304200</v>
      </c>
    </row>
    <row r="33" spans="1:11" x14ac:dyDescent="0.25">
      <c r="A33" s="4"/>
      <c r="B33" s="4"/>
      <c r="C33" s="34"/>
      <c r="D33" s="34"/>
      <c r="E33" s="4"/>
      <c r="F33" s="4"/>
      <c r="G33" s="4"/>
      <c r="H33" s="9"/>
      <c r="I33" s="4"/>
      <c r="J33" s="11"/>
      <c r="K33" s="34"/>
    </row>
    <row r="34" spans="1:11" x14ac:dyDescent="0.25">
      <c r="A34" s="4" t="s">
        <v>133</v>
      </c>
      <c r="B34" s="4" t="s">
        <v>134</v>
      </c>
      <c r="C34" s="33">
        <f t="shared" ref="C34:C50" si="2">K34</f>
        <v>4560000</v>
      </c>
      <c r="D34" s="33">
        <f>SUM(D35:D38)</f>
        <v>2303</v>
      </c>
      <c r="E34" s="4"/>
      <c r="F34" s="4" t="s">
        <v>17</v>
      </c>
      <c r="G34" s="4"/>
      <c r="H34" s="9"/>
      <c r="I34" s="4" t="s">
        <v>133</v>
      </c>
      <c r="J34" s="4"/>
      <c r="K34" s="33">
        <f>SUM(K35:K38)</f>
        <v>4560000</v>
      </c>
    </row>
    <row r="35" spans="1:11" x14ac:dyDescent="0.25">
      <c r="A35" s="4" t="s">
        <v>135</v>
      </c>
      <c r="B35" s="4" t="s">
        <v>33</v>
      </c>
      <c r="C35" s="33">
        <f t="shared" si="2"/>
        <v>1596000</v>
      </c>
      <c r="D35" s="6">
        <v>351.2</v>
      </c>
      <c r="E35" s="4"/>
      <c r="F35" s="4" t="s">
        <v>22</v>
      </c>
      <c r="G35" s="4" t="s">
        <v>234</v>
      </c>
      <c r="H35" s="9"/>
      <c r="I35" s="4" t="s">
        <v>135</v>
      </c>
      <c r="J35" s="16">
        <v>0.35</v>
      </c>
      <c r="K35" s="33">
        <f>$K$13*J35*(1+$J$30)</f>
        <v>1596000</v>
      </c>
    </row>
    <row r="36" spans="1:11" x14ac:dyDescent="0.25">
      <c r="A36" s="4" t="s">
        <v>136</v>
      </c>
      <c r="B36" s="4" t="s">
        <v>137</v>
      </c>
      <c r="C36" s="33">
        <f t="shared" si="2"/>
        <v>1140000</v>
      </c>
      <c r="D36" s="6">
        <v>342.5</v>
      </c>
      <c r="E36" s="4"/>
      <c r="F36" s="4" t="s">
        <v>22</v>
      </c>
      <c r="G36" s="4" t="s">
        <v>234</v>
      </c>
      <c r="H36" s="9"/>
      <c r="I36" s="4" t="s">
        <v>136</v>
      </c>
      <c r="J36" s="16">
        <v>0.25</v>
      </c>
      <c r="K36" s="33">
        <f>$K$13*J36*(1+$J$30)</f>
        <v>1140000</v>
      </c>
    </row>
    <row r="37" spans="1:11" x14ac:dyDescent="0.25">
      <c r="A37" s="4" t="s">
        <v>138</v>
      </c>
      <c r="B37" s="4" t="s">
        <v>34</v>
      </c>
      <c r="C37" s="33">
        <f t="shared" si="2"/>
        <v>1368000</v>
      </c>
      <c r="D37" s="6">
        <v>813.1</v>
      </c>
      <c r="E37" s="4"/>
      <c r="F37" s="4" t="s">
        <v>22</v>
      </c>
      <c r="G37" s="4" t="s">
        <v>234</v>
      </c>
      <c r="H37" s="9"/>
      <c r="I37" s="4" t="s">
        <v>138</v>
      </c>
      <c r="J37" s="16">
        <v>0.3</v>
      </c>
      <c r="K37" s="33">
        <f>$K$13*J37*(1+$J$30)</f>
        <v>1368000</v>
      </c>
    </row>
    <row r="38" spans="1:11" x14ac:dyDescent="0.25">
      <c r="A38" s="4" t="s">
        <v>139</v>
      </c>
      <c r="B38" s="4" t="s">
        <v>140</v>
      </c>
      <c r="C38" s="33">
        <f t="shared" si="2"/>
        <v>456000</v>
      </c>
      <c r="D38" s="6">
        <v>796.2</v>
      </c>
      <c r="E38" s="4"/>
      <c r="F38" s="4" t="s">
        <v>22</v>
      </c>
      <c r="G38" s="4" t="s">
        <v>234</v>
      </c>
      <c r="H38" s="9"/>
      <c r="I38" s="4" t="s">
        <v>139</v>
      </c>
      <c r="J38" s="16">
        <v>0.1</v>
      </c>
      <c r="K38" s="33">
        <f>$K$13*J38*(1+$J$30)</f>
        <v>456000</v>
      </c>
    </row>
    <row r="39" spans="1:11" x14ac:dyDescent="0.25">
      <c r="A39" s="4"/>
      <c r="B39" s="4"/>
      <c r="C39" s="33"/>
      <c r="D39" s="6"/>
      <c r="E39" s="4"/>
      <c r="F39" s="4"/>
      <c r="G39" s="4"/>
      <c r="H39" s="9"/>
      <c r="I39" s="4"/>
      <c r="J39" s="16"/>
      <c r="K39" s="34"/>
    </row>
    <row r="40" spans="1:11" x14ac:dyDescent="0.25">
      <c r="A40" s="4" t="s">
        <v>24</v>
      </c>
      <c r="B40" s="4" t="s">
        <v>29</v>
      </c>
      <c r="C40" s="33">
        <f t="shared" si="2"/>
        <v>342000</v>
      </c>
      <c r="D40" s="6">
        <v>119.4</v>
      </c>
      <c r="E40" s="4"/>
      <c r="F40" s="4" t="s">
        <v>22</v>
      </c>
      <c r="G40" s="4" t="s">
        <v>132</v>
      </c>
      <c r="H40" s="9"/>
      <c r="I40" s="4" t="s">
        <v>24</v>
      </c>
      <c r="J40" s="16">
        <v>0.09</v>
      </c>
      <c r="K40" s="33">
        <f t="shared" ref="K40:K50" si="3">K15</f>
        <v>342000</v>
      </c>
    </row>
    <row r="41" spans="1:11" x14ac:dyDescent="0.25">
      <c r="A41" s="4" t="s">
        <v>120</v>
      </c>
      <c r="B41" s="4" t="s">
        <v>129</v>
      </c>
      <c r="C41" s="33">
        <f t="shared" si="2"/>
        <v>95000</v>
      </c>
      <c r="D41" s="6">
        <v>239.2</v>
      </c>
      <c r="E41" s="4"/>
      <c r="F41" s="4" t="s">
        <v>22</v>
      </c>
      <c r="G41" s="4" t="s">
        <v>132</v>
      </c>
      <c r="H41" s="9"/>
      <c r="I41" s="4" t="s">
        <v>120</v>
      </c>
      <c r="J41" s="16">
        <v>2.5000000000000001E-2</v>
      </c>
      <c r="K41" s="33">
        <f t="shared" si="3"/>
        <v>95000</v>
      </c>
    </row>
    <row r="42" spans="1:11" x14ac:dyDescent="0.25">
      <c r="A42" s="4" t="s">
        <v>18</v>
      </c>
      <c r="B42" s="4" t="s">
        <v>30</v>
      </c>
      <c r="C42" s="33">
        <f t="shared" si="2"/>
        <v>87400</v>
      </c>
      <c r="D42" s="6">
        <v>251</v>
      </c>
      <c r="E42" s="4"/>
      <c r="F42" s="4" t="s">
        <v>22</v>
      </c>
      <c r="G42" s="4" t="s">
        <v>132</v>
      </c>
      <c r="H42" s="9"/>
      <c r="I42" s="4" t="s">
        <v>18</v>
      </c>
      <c r="J42" s="16">
        <v>2.3E-2</v>
      </c>
      <c r="K42" s="33">
        <f t="shared" si="3"/>
        <v>87400</v>
      </c>
    </row>
    <row r="43" spans="1:11" x14ac:dyDescent="0.25">
      <c r="A43" s="4" t="s">
        <v>121</v>
      </c>
      <c r="B43" s="4" t="s">
        <v>122</v>
      </c>
      <c r="C43" s="33">
        <f t="shared" si="2"/>
        <v>171000</v>
      </c>
      <c r="D43" s="6">
        <v>297.89999999999998</v>
      </c>
      <c r="E43" s="4"/>
      <c r="F43" s="4" t="s">
        <v>22</v>
      </c>
      <c r="G43" s="4" t="s">
        <v>132</v>
      </c>
      <c r="H43" s="9"/>
      <c r="I43" s="4" t="s">
        <v>121</v>
      </c>
      <c r="J43" s="16">
        <v>4.4999999999999998E-2</v>
      </c>
      <c r="K43" s="33">
        <f t="shared" si="3"/>
        <v>171000</v>
      </c>
    </row>
    <row r="44" spans="1:11" x14ac:dyDescent="0.25">
      <c r="A44" s="4" t="s">
        <v>124</v>
      </c>
      <c r="B44" s="4" t="s">
        <v>123</v>
      </c>
      <c r="C44" s="33">
        <f t="shared" si="2"/>
        <v>76000</v>
      </c>
      <c r="D44" s="6">
        <v>198.5</v>
      </c>
      <c r="E44" s="4"/>
      <c r="F44" s="4" t="s">
        <v>22</v>
      </c>
      <c r="G44" s="4" t="s">
        <v>132</v>
      </c>
      <c r="H44" s="9"/>
      <c r="I44" s="4" t="s">
        <v>124</v>
      </c>
      <c r="J44" s="16">
        <v>0.02</v>
      </c>
      <c r="K44" s="33">
        <f t="shared" si="3"/>
        <v>76000</v>
      </c>
    </row>
    <row r="45" spans="1:11" x14ac:dyDescent="0.25">
      <c r="A45" s="4" t="s">
        <v>125</v>
      </c>
      <c r="B45" s="4" t="s">
        <v>126</v>
      </c>
      <c r="C45" s="33">
        <f t="shared" si="2"/>
        <v>121600</v>
      </c>
      <c r="D45" s="6">
        <v>267.89999999999998</v>
      </c>
      <c r="E45" s="4"/>
      <c r="F45" s="4" t="s">
        <v>22</v>
      </c>
      <c r="G45" s="4" t="s">
        <v>132</v>
      </c>
      <c r="H45" s="9"/>
      <c r="I45" s="4" t="s">
        <v>125</v>
      </c>
      <c r="J45" s="16">
        <v>3.2000000000000001E-2</v>
      </c>
      <c r="K45" s="33">
        <f t="shared" si="3"/>
        <v>121600</v>
      </c>
    </row>
    <row r="46" spans="1:11" x14ac:dyDescent="0.25">
      <c r="A46" s="4" t="s">
        <v>20</v>
      </c>
      <c r="B46" s="4" t="s">
        <v>27</v>
      </c>
      <c r="C46" s="33">
        <f t="shared" si="2"/>
        <v>247000</v>
      </c>
      <c r="D46" s="6">
        <v>311.3</v>
      </c>
      <c r="E46" s="4"/>
      <c r="F46" s="4" t="s">
        <v>22</v>
      </c>
      <c r="G46" s="4" t="s">
        <v>132</v>
      </c>
      <c r="H46" s="9"/>
      <c r="I46" s="4" t="s">
        <v>20</v>
      </c>
      <c r="J46" s="16">
        <v>6.5000000000000002E-2</v>
      </c>
      <c r="K46" s="33">
        <f t="shared" si="3"/>
        <v>247000</v>
      </c>
    </row>
    <row r="47" spans="1:11" x14ac:dyDescent="0.25">
      <c r="A47" s="4" t="s">
        <v>25</v>
      </c>
      <c r="B47" s="4" t="s">
        <v>31</v>
      </c>
      <c r="C47" s="33">
        <f t="shared" si="2"/>
        <v>209000</v>
      </c>
      <c r="D47" s="6">
        <v>271.39999999999998</v>
      </c>
      <c r="E47" s="4"/>
      <c r="F47" s="4" t="s">
        <v>22</v>
      </c>
      <c r="G47" s="4" t="s">
        <v>132</v>
      </c>
      <c r="H47" s="9"/>
      <c r="I47" s="4" t="s">
        <v>25</v>
      </c>
      <c r="J47" s="16">
        <v>5.5E-2</v>
      </c>
      <c r="K47" s="33">
        <f t="shared" si="3"/>
        <v>209000</v>
      </c>
    </row>
    <row r="48" spans="1:11" x14ac:dyDescent="0.25">
      <c r="A48" s="4" t="s">
        <v>19</v>
      </c>
      <c r="B48" s="4" t="s">
        <v>32</v>
      </c>
      <c r="C48" s="33">
        <f t="shared" si="2"/>
        <v>152000</v>
      </c>
      <c r="D48" s="6">
        <v>318.2</v>
      </c>
      <c r="E48" s="4"/>
      <c r="F48" s="4" t="s">
        <v>22</v>
      </c>
      <c r="G48" s="4" t="s">
        <v>132</v>
      </c>
      <c r="I48" s="4" t="s">
        <v>19</v>
      </c>
      <c r="J48" s="16">
        <v>0.04</v>
      </c>
      <c r="K48" s="33">
        <f t="shared" si="3"/>
        <v>152000</v>
      </c>
    </row>
    <row r="49" spans="1:11" x14ac:dyDescent="0.25">
      <c r="A49" s="4" t="s">
        <v>131</v>
      </c>
      <c r="B49" s="4" t="s">
        <v>130</v>
      </c>
      <c r="C49" s="33">
        <f t="shared" si="2"/>
        <v>102600</v>
      </c>
      <c r="D49" s="6">
        <v>477.8</v>
      </c>
      <c r="E49" s="4"/>
      <c r="F49" s="4" t="s">
        <v>22</v>
      </c>
      <c r="G49" s="4" t="s">
        <v>132</v>
      </c>
      <c r="I49" s="4" t="s">
        <v>131</v>
      </c>
      <c r="J49" s="16">
        <v>2.7E-2</v>
      </c>
      <c r="K49" s="33">
        <f t="shared" si="3"/>
        <v>102600</v>
      </c>
    </row>
    <row r="50" spans="1:11" x14ac:dyDescent="0.25">
      <c r="A50" s="4" t="s">
        <v>127</v>
      </c>
      <c r="B50" s="4" t="s">
        <v>128</v>
      </c>
      <c r="C50" s="33">
        <f t="shared" si="2"/>
        <v>140600</v>
      </c>
      <c r="D50" s="6">
        <v>299.10000000000002</v>
      </c>
      <c r="E50" s="4"/>
      <c r="F50" s="4" t="s">
        <v>22</v>
      </c>
      <c r="G50" s="4" t="s">
        <v>132</v>
      </c>
      <c r="I50" s="4" t="s">
        <v>127</v>
      </c>
      <c r="J50" s="16">
        <v>3.6999999999999998E-2</v>
      </c>
      <c r="K50" s="33">
        <f t="shared" si="3"/>
        <v>140600</v>
      </c>
    </row>
    <row r="51" spans="1:11" x14ac:dyDescent="0.25">
      <c r="J51" s="2"/>
      <c r="K51" s="2"/>
    </row>
    <row r="52" spans="1:11" x14ac:dyDescent="0.25">
      <c r="A52" s="66" t="s">
        <v>321</v>
      </c>
      <c r="B52" s="66"/>
      <c r="C52" s="66"/>
    </row>
    <row r="53" spans="1:11" x14ac:dyDescent="0.25">
      <c r="A53" s="22" t="s">
        <v>6</v>
      </c>
      <c r="B53" s="22" t="s">
        <v>36</v>
      </c>
      <c r="C53" s="24" t="s">
        <v>37</v>
      </c>
    </row>
    <row r="54" spans="1:11" ht="30" x14ac:dyDescent="0.25">
      <c r="A54" s="28" t="s">
        <v>38</v>
      </c>
      <c r="B54" s="28" t="s">
        <v>39</v>
      </c>
      <c r="C54" s="5" t="s">
        <v>40</v>
      </c>
    </row>
    <row r="55" spans="1:11" x14ac:dyDescent="0.25">
      <c r="A55" s="19" t="s">
        <v>0</v>
      </c>
      <c r="B55" s="19" t="s">
        <v>41</v>
      </c>
      <c r="C55" s="19">
        <v>1</v>
      </c>
      <c r="J55" s="2"/>
    </row>
    <row r="56" spans="1:11" x14ac:dyDescent="0.25">
      <c r="A56" s="19" t="s">
        <v>21</v>
      </c>
      <c r="B56" s="19" t="s">
        <v>0</v>
      </c>
      <c r="C56" s="19">
        <v>1</v>
      </c>
    </row>
    <row r="57" spans="1:11" x14ac:dyDescent="0.25">
      <c r="A57" s="19" t="s">
        <v>23</v>
      </c>
      <c r="B57" s="19" t="s">
        <v>21</v>
      </c>
      <c r="C57" s="19">
        <v>1</v>
      </c>
    </row>
    <row r="58" spans="1:11" x14ac:dyDescent="0.25">
      <c r="A58" s="19" t="s">
        <v>24</v>
      </c>
      <c r="B58" s="19" t="s">
        <v>21</v>
      </c>
      <c r="C58" s="19">
        <v>1</v>
      </c>
    </row>
    <row r="59" spans="1:11" x14ac:dyDescent="0.25">
      <c r="A59" s="19" t="s">
        <v>120</v>
      </c>
      <c r="B59" s="19" t="s">
        <v>21</v>
      </c>
      <c r="C59" s="19">
        <v>1</v>
      </c>
    </row>
    <row r="60" spans="1:11" x14ac:dyDescent="0.25">
      <c r="A60" s="19" t="s">
        <v>18</v>
      </c>
      <c r="B60" s="19" t="s">
        <v>21</v>
      </c>
      <c r="C60" s="19">
        <v>1</v>
      </c>
    </row>
    <row r="61" spans="1:11" x14ac:dyDescent="0.25">
      <c r="A61" s="19" t="s">
        <v>121</v>
      </c>
      <c r="B61" s="19" t="s">
        <v>21</v>
      </c>
      <c r="C61" s="19">
        <v>1</v>
      </c>
    </row>
    <row r="62" spans="1:11" x14ac:dyDescent="0.25">
      <c r="A62" s="19" t="s">
        <v>124</v>
      </c>
      <c r="B62" s="19" t="s">
        <v>21</v>
      </c>
      <c r="C62" s="19">
        <v>1</v>
      </c>
    </row>
    <row r="63" spans="1:11" x14ac:dyDescent="0.25">
      <c r="A63" s="19" t="s">
        <v>125</v>
      </c>
      <c r="B63" s="19" t="s">
        <v>21</v>
      </c>
      <c r="C63" s="19">
        <v>1</v>
      </c>
    </row>
    <row r="64" spans="1:11" x14ac:dyDescent="0.25">
      <c r="A64" s="19" t="s">
        <v>20</v>
      </c>
      <c r="B64" s="19" t="s">
        <v>21</v>
      </c>
      <c r="C64" s="19">
        <v>1</v>
      </c>
    </row>
    <row r="65" spans="1:3" x14ac:dyDescent="0.25">
      <c r="A65" s="19" t="s">
        <v>25</v>
      </c>
      <c r="B65" s="19" t="s">
        <v>21</v>
      </c>
      <c r="C65" s="19">
        <v>1</v>
      </c>
    </row>
    <row r="66" spans="1:3" x14ac:dyDescent="0.25">
      <c r="A66" s="19" t="s">
        <v>19</v>
      </c>
      <c r="B66" s="19" t="s">
        <v>21</v>
      </c>
      <c r="C66" s="19">
        <v>1</v>
      </c>
    </row>
    <row r="67" spans="1:3" x14ac:dyDescent="0.25">
      <c r="A67" s="19" t="s">
        <v>131</v>
      </c>
      <c r="B67" s="19" t="s">
        <v>21</v>
      </c>
      <c r="C67" s="19">
        <v>1</v>
      </c>
    </row>
    <row r="68" spans="1:3" x14ac:dyDescent="0.25">
      <c r="A68" s="19" t="s">
        <v>127</v>
      </c>
      <c r="B68" s="19" t="s">
        <v>21</v>
      </c>
      <c r="C68" s="19">
        <v>1</v>
      </c>
    </row>
    <row r="69" spans="1:3" x14ac:dyDescent="0.25">
      <c r="A69"/>
      <c r="B69"/>
      <c r="C69"/>
    </row>
    <row r="70" spans="1:3" x14ac:dyDescent="0.25">
      <c r="A70" s="66" t="s">
        <v>322</v>
      </c>
      <c r="B70" s="66"/>
      <c r="C70" s="66"/>
    </row>
    <row r="71" spans="1:3" x14ac:dyDescent="0.25">
      <c r="A71" s="22" t="s">
        <v>6</v>
      </c>
      <c r="B71" s="22" t="s">
        <v>36</v>
      </c>
      <c r="C71" s="24" t="s">
        <v>37</v>
      </c>
    </row>
    <row r="72" spans="1:3" ht="30" x14ac:dyDescent="0.25">
      <c r="A72" s="28" t="s">
        <v>38</v>
      </c>
      <c r="B72" s="28" t="s">
        <v>39</v>
      </c>
      <c r="C72" s="5" t="s">
        <v>40</v>
      </c>
    </row>
    <row r="73" spans="1:3" x14ac:dyDescent="0.25">
      <c r="A73" s="19" t="s">
        <v>0</v>
      </c>
      <c r="B73" s="19" t="s">
        <v>41</v>
      </c>
      <c r="C73" s="19">
        <v>1</v>
      </c>
    </row>
    <row r="74" spans="1:3" x14ac:dyDescent="0.25">
      <c r="A74" s="19" t="s">
        <v>21</v>
      </c>
      <c r="B74" s="19" t="s">
        <v>0</v>
      </c>
      <c r="C74" s="19">
        <v>1</v>
      </c>
    </row>
    <row r="75" spans="1:3" x14ac:dyDescent="0.25">
      <c r="A75" s="19" t="s">
        <v>133</v>
      </c>
      <c r="B75" s="19" t="s">
        <v>21</v>
      </c>
      <c r="C75" s="19">
        <v>1</v>
      </c>
    </row>
    <row r="76" spans="1:3" x14ac:dyDescent="0.25">
      <c r="A76" s="19" t="s">
        <v>135</v>
      </c>
      <c r="B76" s="19" t="s">
        <v>133</v>
      </c>
      <c r="C76" s="19">
        <v>1</v>
      </c>
    </row>
    <row r="77" spans="1:3" x14ac:dyDescent="0.25">
      <c r="A77" s="19" t="s">
        <v>136</v>
      </c>
      <c r="B77" s="19" t="s">
        <v>133</v>
      </c>
      <c r="C77" s="19">
        <v>1</v>
      </c>
    </row>
    <row r="78" spans="1:3" x14ac:dyDescent="0.25">
      <c r="A78" s="19" t="s">
        <v>138</v>
      </c>
      <c r="B78" s="19" t="s">
        <v>133</v>
      </c>
      <c r="C78" s="19">
        <v>1</v>
      </c>
    </row>
    <row r="79" spans="1:3" x14ac:dyDescent="0.25">
      <c r="A79" s="19" t="s">
        <v>139</v>
      </c>
      <c r="B79" s="19" t="s">
        <v>133</v>
      </c>
      <c r="C79" s="19">
        <v>1</v>
      </c>
    </row>
    <row r="80" spans="1:3" x14ac:dyDescent="0.25">
      <c r="A80" s="19" t="s">
        <v>24</v>
      </c>
      <c r="B80" s="19" t="s">
        <v>21</v>
      </c>
      <c r="C80" s="19">
        <v>1</v>
      </c>
    </row>
    <row r="81" spans="1:3" x14ac:dyDescent="0.25">
      <c r="A81" s="19" t="s">
        <v>120</v>
      </c>
      <c r="B81" s="19" t="s">
        <v>21</v>
      </c>
      <c r="C81" s="19">
        <v>1</v>
      </c>
    </row>
    <row r="82" spans="1:3" x14ac:dyDescent="0.25">
      <c r="A82" s="19" t="s">
        <v>18</v>
      </c>
      <c r="B82" s="19" t="s">
        <v>21</v>
      </c>
      <c r="C82" s="19">
        <v>1</v>
      </c>
    </row>
    <row r="83" spans="1:3" x14ac:dyDescent="0.25">
      <c r="A83" s="19" t="s">
        <v>121</v>
      </c>
      <c r="B83" s="19" t="s">
        <v>21</v>
      </c>
      <c r="C83" s="19">
        <v>1</v>
      </c>
    </row>
    <row r="84" spans="1:3" x14ac:dyDescent="0.25">
      <c r="A84" s="19" t="s">
        <v>124</v>
      </c>
      <c r="B84" s="19" t="s">
        <v>21</v>
      </c>
      <c r="C84" s="19">
        <v>1</v>
      </c>
    </row>
    <row r="85" spans="1:3" x14ac:dyDescent="0.25">
      <c r="A85" s="19" t="s">
        <v>125</v>
      </c>
      <c r="B85" s="19" t="s">
        <v>21</v>
      </c>
      <c r="C85" s="19">
        <v>1</v>
      </c>
    </row>
    <row r="86" spans="1:3" x14ac:dyDescent="0.25">
      <c r="A86" s="19" t="s">
        <v>20</v>
      </c>
      <c r="B86" s="19" t="s">
        <v>21</v>
      </c>
      <c r="C86" s="19">
        <v>1</v>
      </c>
    </row>
    <row r="87" spans="1:3" x14ac:dyDescent="0.25">
      <c r="A87" s="19" t="s">
        <v>25</v>
      </c>
      <c r="B87" s="19" t="s">
        <v>21</v>
      </c>
      <c r="C87" s="19">
        <v>1</v>
      </c>
    </row>
    <row r="88" spans="1:3" x14ac:dyDescent="0.25">
      <c r="A88" s="19" t="s">
        <v>19</v>
      </c>
      <c r="B88" s="19" t="s">
        <v>21</v>
      </c>
      <c r="C88" s="19">
        <v>1</v>
      </c>
    </row>
    <row r="89" spans="1:3" x14ac:dyDescent="0.25">
      <c r="A89" s="19" t="s">
        <v>131</v>
      </c>
      <c r="B89" s="19" t="s">
        <v>21</v>
      </c>
      <c r="C89" s="19">
        <v>1</v>
      </c>
    </row>
    <row r="90" spans="1:3" x14ac:dyDescent="0.25">
      <c r="A90" s="19" t="s">
        <v>127</v>
      </c>
      <c r="B90" s="19" t="s">
        <v>21</v>
      </c>
      <c r="C90" s="19">
        <v>1</v>
      </c>
    </row>
  </sheetData>
  <mergeCells count="5">
    <mergeCell ref="A6:G6"/>
    <mergeCell ref="A27:G27"/>
    <mergeCell ref="A1:E1"/>
    <mergeCell ref="A52:C52"/>
    <mergeCell ref="A70:C70"/>
  </mergeCells>
  <pageMargins left="0.511811024" right="0.511811024" top="0.78740157499999996" bottom="0.78740157499999996" header="0.31496062000000002" footer="0.31496062000000002"/>
  <ignoredErrors>
    <ignoredError sqref="D34 D3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CCB20-093B-4AA5-B1BE-03355145CEFC}">
  <dimension ref="A1:R39"/>
  <sheetViews>
    <sheetView showGridLines="0" workbookViewId="0">
      <selection activeCell="A39" sqref="A39:B39"/>
    </sheetView>
  </sheetViews>
  <sheetFormatPr defaultRowHeight="15" x14ac:dyDescent="0.25"/>
  <cols>
    <col min="1" max="1" width="12.7109375" style="2" customWidth="1"/>
    <col min="2" max="2" width="32.7109375" style="2" customWidth="1"/>
    <col min="3" max="8" width="12.7109375" style="2" customWidth="1"/>
    <col min="9" max="9" width="3.7109375" style="2" customWidth="1"/>
    <col min="10" max="18" width="12.7109375" style="2" customWidth="1"/>
    <col min="19" max="16384" width="9.140625" style="2"/>
  </cols>
  <sheetData>
    <row r="1" spans="1:18" x14ac:dyDescent="0.25">
      <c r="A1" s="65" t="s">
        <v>323</v>
      </c>
      <c r="B1" s="65"/>
      <c r="C1" s="65"/>
      <c r="D1" s="65"/>
      <c r="E1" s="65"/>
      <c r="F1" s="65"/>
      <c r="G1" s="65"/>
      <c r="H1" s="65"/>
      <c r="J1" s="65" t="s">
        <v>326</v>
      </c>
      <c r="K1" s="65"/>
      <c r="L1" s="65"/>
      <c r="M1" s="65"/>
      <c r="N1" s="65"/>
      <c r="O1" s="65"/>
      <c r="P1" s="65"/>
      <c r="Q1" s="65"/>
      <c r="R1" s="65"/>
    </row>
    <row r="2" spans="1:18" x14ac:dyDescent="0.25">
      <c r="A2" s="22" t="s">
        <v>161</v>
      </c>
      <c r="B2" s="23" t="s">
        <v>11</v>
      </c>
      <c r="C2" s="25" t="s">
        <v>172</v>
      </c>
      <c r="D2" s="25" t="s">
        <v>4</v>
      </c>
      <c r="E2" s="23" t="s">
        <v>173</v>
      </c>
      <c r="F2" s="23" t="s">
        <v>150</v>
      </c>
      <c r="G2" s="23" t="s">
        <v>174</v>
      </c>
      <c r="H2" s="23" t="s">
        <v>175</v>
      </c>
      <c r="J2" s="22" t="s">
        <v>161</v>
      </c>
      <c r="K2" s="22" t="s">
        <v>181</v>
      </c>
      <c r="L2" s="25" t="s">
        <v>182</v>
      </c>
      <c r="M2" s="25" t="s">
        <v>183</v>
      </c>
      <c r="N2" s="23" t="s">
        <v>184</v>
      </c>
      <c r="O2" s="23" t="s">
        <v>185</v>
      </c>
      <c r="P2" s="23" t="s">
        <v>186</v>
      </c>
      <c r="Q2" s="23" t="s">
        <v>187</v>
      </c>
      <c r="R2" s="23" t="s">
        <v>151</v>
      </c>
    </row>
    <row r="3" spans="1:18" ht="60" x14ac:dyDescent="0.25">
      <c r="A3" s="28" t="s">
        <v>163</v>
      </c>
      <c r="B3" s="28" t="s">
        <v>10</v>
      </c>
      <c r="C3" s="28" t="s">
        <v>176</v>
      </c>
      <c r="D3" s="28" t="s">
        <v>15</v>
      </c>
      <c r="E3" s="28" t="s">
        <v>177</v>
      </c>
      <c r="F3" s="28" t="s">
        <v>178</v>
      </c>
      <c r="G3" s="28" t="s">
        <v>179</v>
      </c>
      <c r="H3" s="28" t="s">
        <v>180</v>
      </c>
      <c r="J3" s="28" t="s">
        <v>163</v>
      </c>
      <c r="K3" s="28" t="s">
        <v>188</v>
      </c>
      <c r="L3" s="28" t="s">
        <v>189</v>
      </c>
      <c r="M3" s="28" t="s">
        <v>190</v>
      </c>
      <c r="N3" s="28" t="s">
        <v>191</v>
      </c>
      <c r="O3" s="28" t="s">
        <v>192</v>
      </c>
      <c r="P3" s="28" t="s">
        <v>193</v>
      </c>
      <c r="Q3" s="28" t="s">
        <v>194</v>
      </c>
      <c r="R3" s="28" t="s">
        <v>195</v>
      </c>
    </row>
    <row r="4" spans="1:18" x14ac:dyDescent="0.25">
      <c r="A4" s="4" t="s">
        <v>164</v>
      </c>
      <c r="B4" s="4" t="s">
        <v>165</v>
      </c>
      <c r="C4" s="4">
        <v>1</v>
      </c>
      <c r="D4" s="4" t="s">
        <v>166</v>
      </c>
      <c r="E4" s="4" t="s">
        <v>43</v>
      </c>
      <c r="F4" s="4"/>
      <c r="G4" s="4"/>
      <c r="H4" s="40">
        <f>Parameters!C9</f>
        <v>130</v>
      </c>
      <c r="J4" s="4" t="s">
        <v>164</v>
      </c>
      <c r="K4" s="4" t="s">
        <v>48</v>
      </c>
      <c r="L4" s="4">
        <v>48</v>
      </c>
      <c r="M4" s="4">
        <v>48</v>
      </c>
      <c r="N4" s="4">
        <v>1200</v>
      </c>
      <c r="O4" s="4">
        <v>1200</v>
      </c>
      <c r="P4" s="4"/>
      <c r="Q4" s="4"/>
      <c r="R4" s="4"/>
    </row>
    <row r="5" spans="1:18" x14ac:dyDescent="0.25">
      <c r="A5" s="4" t="s">
        <v>167</v>
      </c>
      <c r="B5" s="4" t="s">
        <v>168</v>
      </c>
      <c r="C5" s="4">
        <v>1</v>
      </c>
      <c r="D5" s="4" t="s">
        <v>166</v>
      </c>
      <c r="E5" s="4" t="s">
        <v>43</v>
      </c>
      <c r="F5" s="4"/>
      <c r="G5" s="4"/>
      <c r="H5" s="40">
        <f>Parameters!C9</f>
        <v>130</v>
      </c>
      <c r="J5" s="4" t="s">
        <v>167</v>
      </c>
      <c r="K5" s="4" t="s">
        <v>48</v>
      </c>
      <c r="L5" s="4">
        <v>72</v>
      </c>
      <c r="M5" s="4">
        <v>72</v>
      </c>
      <c r="N5" s="4">
        <v>2500</v>
      </c>
      <c r="O5" s="4">
        <v>2500</v>
      </c>
      <c r="P5" s="4"/>
      <c r="Q5" s="4"/>
      <c r="R5" s="4"/>
    </row>
    <row r="6" spans="1:18" x14ac:dyDescent="0.25">
      <c r="A6" s="4"/>
      <c r="B6" s="4"/>
      <c r="C6" s="4"/>
      <c r="D6" s="4"/>
      <c r="E6" s="4"/>
      <c r="F6" s="4"/>
      <c r="G6" s="4"/>
      <c r="H6" s="4"/>
      <c r="J6" s="4" t="s">
        <v>48</v>
      </c>
      <c r="K6" s="4" t="s">
        <v>42</v>
      </c>
      <c r="L6" s="4">
        <v>4</v>
      </c>
      <c r="M6" s="4">
        <v>4</v>
      </c>
      <c r="N6" s="4">
        <v>600</v>
      </c>
      <c r="O6" s="4">
        <v>600</v>
      </c>
      <c r="P6" s="4"/>
      <c r="Q6" s="4"/>
      <c r="R6" s="4"/>
    </row>
    <row r="7" spans="1:18" x14ac:dyDescent="0.25">
      <c r="A7" s="4" t="s">
        <v>48</v>
      </c>
      <c r="B7" s="4" t="s">
        <v>169</v>
      </c>
      <c r="C7" s="4">
        <v>1</v>
      </c>
      <c r="D7" s="4" t="s">
        <v>166</v>
      </c>
      <c r="E7" s="4"/>
      <c r="F7" s="4"/>
      <c r="G7" s="4"/>
      <c r="H7" s="40">
        <f>Parameters!D9</f>
        <v>130</v>
      </c>
    </row>
    <row r="8" spans="1:18" x14ac:dyDescent="0.25">
      <c r="A8" s="4"/>
      <c r="B8" s="4"/>
      <c r="C8" s="4"/>
      <c r="D8" s="4"/>
      <c r="E8" s="4"/>
      <c r="F8" s="4"/>
      <c r="G8" s="4"/>
      <c r="H8" s="4"/>
    </row>
    <row r="9" spans="1:18" x14ac:dyDescent="0.25">
      <c r="A9" s="4" t="s">
        <v>42</v>
      </c>
      <c r="B9" s="4" t="s">
        <v>170</v>
      </c>
      <c r="C9" s="4">
        <v>1</v>
      </c>
      <c r="D9" s="4" t="s">
        <v>171</v>
      </c>
      <c r="E9" s="4"/>
      <c r="F9" s="4"/>
      <c r="G9" s="4"/>
      <c r="H9" s="39">
        <f>Parameters!E9</f>
        <v>159.9</v>
      </c>
    </row>
    <row r="11" spans="1:18" x14ac:dyDescent="0.25">
      <c r="A11" s="65" t="s">
        <v>324</v>
      </c>
      <c r="B11" s="65"/>
      <c r="C11" s="65"/>
      <c r="D11" s="65"/>
      <c r="E11" s="65"/>
      <c r="F11" s="65"/>
      <c r="G11" s="65"/>
      <c r="H11" s="65"/>
      <c r="J11" s="65" t="s">
        <v>327</v>
      </c>
      <c r="K11" s="65"/>
      <c r="L11" s="65"/>
      <c r="M11" s="65"/>
      <c r="N11" s="65"/>
      <c r="O11" s="65"/>
      <c r="P11" s="65"/>
      <c r="Q11" s="65"/>
      <c r="R11" s="65"/>
    </row>
    <row r="12" spans="1:18" x14ac:dyDescent="0.25">
      <c r="A12" s="22" t="s">
        <v>161</v>
      </c>
      <c r="B12" s="23" t="s">
        <v>11</v>
      </c>
      <c r="C12" s="25" t="s">
        <v>172</v>
      </c>
      <c r="D12" s="25" t="s">
        <v>4</v>
      </c>
      <c r="E12" s="23" t="s">
        <v>173</v>
      </c>
      <c r="F12" s="23" t="s">
        <v>150</v>
      </c>
      <c r="G12" s="23" t="s">
        <v>174</v>
      </c>
      <c r="H12" s="23" t="s">
        <v>175</v>
      </c>
      <c r="J12" s="22" t="s">
        <v>161</v>
      </c>
      <c r="K12" s="22" t="s">
        <v>181</v>
      </c>
      <c r="L12" s="25" t="s">
        <v>182</v>
      </c>
      <c r="M12" s="25" t="s">
        <v>183</v>
      </c>
      <c r="N12" s="23" t="s">
        <v>184</v>
      </c>
      <c r="O12" s="23" t="s">
        <v>185</v>
      </c>
      <c r="P12" s="23" t="s">
        <v>186</v>
      </c>
      <c r="Q12" s="23" t="s">
        <v>187</v>
      </c>
      <c r="R12" s="23" t="s">
        <v>151</v>
      </c>
    </row>
    <row r="13" spans="1:18" ht="60" x14ac:dyDescent="0.25">
      <c r="A13" s="28" t="s">
        <v>163</v>
      </c>
      <c r="B13" s="28" t="s">
        <v>10</v>
      </c>
      <c r="C13" s="28" t="s">
        <v>176</v>
      </c>
      <c r="D13" s="28" t="s">
        <v>15</v>
      </c>
      <c r="E13" s="28" t="s">
        <v>177</v>
      </c>
      <c r="F13" s="28" t="s">
        <v>178</v>
      </c>
      <c r="G13" s="28" t="s">
        <v>179</v>
      </c>
      <c r="H13" s="28" t="s">
        <v>180</v>
      </c>
      <c r="J13" s="28" t="s">
        <v>163</v>
      </c>
      <c r="K13" s="28" t="s">
        <v>188</v>
      </c>
      <c r="L13" s="28" t="s">
        <v>189</v>
      </c>
      <c r="M13" s="28" t="s">
        <v>190</v>
      </c>
      <c r="N13" s="28" t="s">
        <v>191</v>
      </c>
      <c r="O13" s="28" t="s">
        <v>192</v>
      </c>
      <c r="P13" s="28" t="s">
        <v>193</v>
      </c>
      <c r="Q13" s="28" t="s">
        <v>194</v>
      </c>
      <c r="R13" s="28" t="s">
        <v>195</v>
      </c>
    </row>
    <row r="14" spans="1:18" x14ac:dyDescent="0.25">
      <c r="A14" s="4" t="s">
        <v>164</v>
      </c>
      <c r="B14" s="4" t="s">
        <v>165</v>
      </c>
      <c r="C14" s="4">
        <v>1</v>
      </c>
      <c r="D14" s="4" t="s">
        <v>166</v>
      </c>
      <c r="E14" s="4" t="s">
        <v>43</v>
      </c>
      <c r="F14" s="4"/>
      <c r="G14" s="4"/>
      <c r="H14" s="40">
        <f>Parameters!C9</f>
        <v>130</v>
      </c>
      <c r="J14" s="4" t="s">
        <v>164</v>
      </c>
      <c r="K14" s="4" t="s">
        <v>48</v>
      </c>
      <c r="L14" s="4">
        <v>48</v>
      </c>
      <c r="M14" s="4">
        <v>48</v>
      </c>
      <c r="N14" s="4">
        <v>1200</v>
      </c>
      <c r="O14" s="4">
        <v>1200</v>
      </c>
      <c r="P14" s="4"/>
      <c r="Q14" s="4"/>
      <c r="R14" s="4"/>
    </row>
    <row r="15" spans="1:18" x14ac:dyDescent="0.25">
      <c r="A15" s="4" t="s">
        <v>167</v>
      </c>
      <c r="B15" s="4" t="s">
        <v>168</v>
      </c>
      <c r="C15" s="4">
        <v>1</v>
      </c>
      <c r="D15" s="4" t="s">
        <v>166</v>
      </c>
      <c r="E15" s="4" t="s">
        <v>43</v>
      </c>
      <c r="F15" s="4"/>
      <c r="G15" s="4"/>
      <c r="H15" s="40">
        <f>Parameters!C9</f>
        <v>130</v>
      </c>
      <c r="J15" s="4" t="s">
        <v>167</v>
      </c>
      <c r="K15" s="4" t="s">
        <v>48</v>
      </c>
      <c r="L15" s="4">
        <v>72</v>
      </c>
      <c r="M15" s="4">
        <v>72</v>
      </c>
      <c r="N15" s="4">
        <v>2500</v>
      </c>
      <c r="O15" s="4">
        <v>2500</v>
      </c>
      <c r="P15" s="4"/>
      <c r="Q15" s="4"/>
      <c r="R15" s="4"/>
    </row>
    <row r="16" spans="1:18" x14ac:dyDescent="0.25">
      <c r="A16" s="4" t="s">
        <v>196</v>
      </c>
      <c r="B16" s="4" t="s">
        <v>200</v>
      </c>
      <c r="C16" s="4">
        <v>1</v>
      </c>
      <c r="D16" s="4" t="s">
        <v>166</v>
      </c>
      <c r="E16" s="4" t="s">
        <v>43</v>
      </c>
      <c r="F16" s="4"/>
      <c r="G16" s="4"/>
      <c r="H16" s="40">
        <f>Parameters!C9</f>
        <v>130</v>
      </c>
      <c r="J16" s="4" t="s">
        <v>196</v>
      </c>
      <c r="K16" s="4" t="s">
        <v>48</v>
      </c>
      <c r="L16" s="4">
        <v>55</v>
      </c>
      <c r="M16" s="4">
        <v>55</v>
      </c>
      <c r="N16" s="4">
        <v>1600</v>
      </c>
      <c r="O16" s="4">
        <v>1600</v>
      </c>
      <c r="P16" s="4"/>
      <c r="Q16" s="4"/>
      <c r="R16" s="4"/>
    </row>
    <row r="17" spans="1:18" x14ac:dyDescent="0.25">
      <c r="A17" s="4" t="s">
        <v>197</v>
      </c>
      <c r="B17" s="4" t="s">
        <v>201</v>
      </c>
      <c r="C17" s="4">
        <v>1</v>
      </c>
      <c r="D17" s="4" t="s">
        <v>166</v>
      </c>
      <c r="E17" s="4" t="s">
        <v>43</v>
      </c>
      <c r="F17" s="4"/>
      <c r="G17" s="4"/>
      <c r="H17" s="40">
        <f>Parameters!C9</f>
        <v>130</v>
      </c>
      <c r="J17" s="4" t="s">
        <v>197</v>
      </c>
      <c r="K17" s="4" t="s">
        <v>48</v>
      </c>
      <c r="L17" s="4">
        <v>60</v>
      </c>
      <c r="M17" s="4">
        <v>60</v>
      </c>
      <c r="N17" s="4">
        <v>2000</v>
      </c>
      <c r="O17" s="4">
        <v>2000</v>
      </c>
      <c r="P17" s="4"/>
      <c r="Q17" s="4"/>
      <c r="R17" s="4"/>
    </row>
    <row r="18" spans="1:18" x14ac:dyDescent="0.25">
      <c r="A18" s="4"/>
      <c r="B18" s="4"/>
      <c r="C18" s="4"/>
      <c r="D18" s="4"/>
      <c r="E18" s="4"/>
      <c r="F18" s="4"/>
      <c r="G18" s="4"/>
      <c r="H18" s="4"/>
      <c r="J18" s="4" t="s">
        <v>48</v>
      </c>
      <c r="K18" s="4" t="s">
        <v>42</v>
      </c>
      <c r="L18" s="4">
        <v>4</v>
      </c>
      <c r="M18" s="4">
        <v>4</v>
      </c>
      <c r="N18" s="4">
        <v>600</v>
      </c>
      <c r="O18" s="4">
        <v>600</v>
      </c>
      <c r="P18" s="4"/>
      <c r="Q18" s="4"/>
      <c r="R18" s="4"/>
    </row>
    <row r="19" spans="1:18" x14ac:dyDescent="0.25">
      <c r="A19" s="4" t="s">
        <v>48</v>
      </c>
      <c r="B19" s="4" t="s">
        <v>169</v>
      </c>
      <c r="C19" s="4">
        <v>1</v>
      </c>
      <c r="D19" s="4" t="s">
        <v>166</v>
      </c>
      <c r="E19" s="4"/>
      <c r="F19" s="4"/>
      <c r="G19" s="4"/>
      <c r="H19" s="40">
        <f>Parameters!D9</f>
        <v>130</v>
      </c>
    </row>
    <row r="20" spans="1:18" x14ac:dyDescent="0.25">
      <c r="A20" s="4"/>
      <c r="B20" s="4"/>
      <c r="C20" s="4"/>
      <c r="D20" s="4"/>
      <c r="E20" s="4"/>
      <c r="F20" s="4"/>
      <c r="G20" s="4"/>
      <c r="H20" s="4"/>
    </row>
    <row r="21" spans="1:18" x14ac:dyDescent="0.25">
      <c r="A21" s="4" t="s">
        <v>42</v>
      </c>
      <c r="B21" s="4" t="s">
        <v>170</v>
      </c>
      <c r="C21" s="4">
        <v>1</v>
      </c>
      <c r="D21" s="4" t="s">
        <v>171</v>
      </c>
      <c r="E21" s="4"/>
      <c r="F21" s="4"/>
      <c r="G21" s="4"/>
      <c r="H21" s="39">
        <f>Parameters!E9</f>
        <v>159.9</v>
      </c>
    </row>
    <row r="23" spans="1:18" x14ac:dyDescent="0.25">
      <c r="A23" s="65" t="s">
        <v>325</v>
      </c>
      <c r="B23" s="65"/>
      <c r="C23" s="65"/>
      <c r="D23" s="65"/>
      <c r="E23" s="65"/>
      <c r="F23" s="65"/>
      <c r="G23" s="65"/>
      <c r="H23" s="65"/>
      <c r="J23" s="67" t="s">
        <v>328</v>
      </c>
      <c r="K23" s="68"/>
      <c r="L23" s="68"/>
      <c r="M23" s="68"/>
      <c r="N23" s="68"/>
      <c r="O23" s="68"/>
      <c r="P23" s="68"/>
      <c r="Q23" s="68"/>
      <c r="R23" s="69"/>
    </row>
    <row r="24" spans="1:18" x14ac:dyDescent="0.25">
      <c r="A24" s="22" t="s">
        <v>161</v>
      </c>
      <c r="B24" s="23" t="s">
        <v>11</v>
      </c>
      <c r="C24" s="25" t="s">
        <v>172</v>
      </c>
      <c r="D24" s="25" t="s">
        <v>4</v>
      </c>
      <c r="E24" s="23" t="s">
        <v>173</v>
      </c>
      <c r="F24" s="23" t="s">
        <v>150</v>
      </c>
      <c r="G24" s="23" t="s">
        <v>174</v>
      </c>
      <c r="H24" s="23" t="s">
        <v>175</v>
      </c>
      <c r="J24" s="22" t="s">
        <v>161</v>
      </c>
      <c r="K24" s="22" t="s">
        <v>181</v>
      </c>
      <c r="L24" s="25" t="s">
        <v>182</v>
      </c>
      <c r="M24" s="25" t="s">
        <v>183</v>
      </c>
      <c r="N24" s="23" t="s">
        <v>184</v>
      </c>
      <c r="O24" s="23" t="s">
        <v>185</v>
      </c>
      <c r="P24" s="23" t="s">
        <v>186</v>
      </c>
      <c r="Q24" s="23" t="s">
        <v>187</v>
      </c>
      <c r="R24" s="23" t="s">
        <v>151</v>
      </c>
    </row>
    <row r="25" spans="1:18" ht="60" x14ac:dyDescent="0.25">
      <c r="A25" s="28" t="s">
        <v>163</v>
      </c>
      <c r="B25" s="28" t="s">
        <v>10</v>
      </c>
      <c r="C25" s="28" t="s">
        <v>176</v>
      </c>
      <c r="D25" s="28" t="s">
        <v>15</v>
      </c>
      <c r="E25" s="28" t="s">
        <v>177</v>
      </c>
      <c r="F25" s="28" t="s">
        <v>178</v>
      </c>
      <c r="G25" s="28" t="s">
        <v>179</v>
      </c>
      <c r="H25" s="28" t="s">
        <v>180</v>
      </c>
      <c r="J25" s="28" t="s">
        <v>163</v>
      </c>
      <c r="K25" s="28" t="s">
        <v>188</v>
      </c>
      <c r="L25" s="28" t="s">
        <v>189</v>
      </c>
      <c r="M25" s="28" t="s">
        <v>190</v>
      </c>
      <c r="N25" s="28" t="s">
        <v>191</v>
      </c>
      <c r="O25" s="28" t="s">
        <v>192</v>
      </c>
      <c r="P25" s="28" t="s">
        <v>193</v>
      </c>
      <c r="Q25" s="28" t="s">
        <v>194</v>
      </c>
      <c r="R25" s="28" t="s">
        <v>195</v>
      </c>
    </row>
    <row r="26" spans="1:18" x14ac:dyDescent="0.25">
      <c r="A26" s="4" t="s">
        <v>164</v>
      </c>
      <c r="B26" s="4" t="s">
        <v>202</v>
      </c>
      <c r="C26" s="4">
        <v>1</v>
      </c>
      <c r="D26" s="4" t="s">
        <v>166</v>
      </c>
      <c r="E26" s="4" t="s">
        <v>43</v>
      </c>
      <c r="F26" s="4"/>
      <c r="G26" s="4"/>
      <c r="H26" s="40">
        <f>Parameters!C9</f>
        <v>130</v>
      </c>
      <c r="J26" s="4" t="s">
        <v>164</v>
      </c>
      <c r="K26" s="4" t="s">
        <v>48</v>
      </c>
      <c r="L26" s="4">
        <v>48</v>
      </c>
      <c r="M26" s="4">
        <v>48</v>
      </c>
      <c r="N26" s="4">
        <v>1200</v>
      </c>
      <c r="O26" s="4">
        <v>1200</v>
      </c>
      <c r="P26" s="4"/>
      <c r="Q26" s="4"/>
      <c r="R26" s="4"/>
    </row>
    <row r="27" spans="1:18" x14ac:dyDescent="0.25">
      <c r="A27" s="4" t="s">
        <v>167</v>
      </c>
      <c r="B27" s="4" t="s">
        <v>168</v>
      </c>
      <c r="C27" s="4">
        <v>1</v>
      </c>
      <c r="D27" s="4" t="s">
        <v>166</v>
      </c>
      <c r="E27" s="4" t="s">
        <v>43</v>
      </c>
      <c r="F27" s="4"/>
      <c r="G27" s="4"/>
      <c r="H27" s="40">
        <f>Parameters!C9</f>
        <v>130</v>
      </c>
      <c r="J27" s="4" t="s">
        <v>167</v>
      </c>
      <c r="K27" s="4" t="s">
        <v>48</v>
      </c>
      <c r="L27" s="4">
        <v>72</v>
      </c>
      <c r="M27" s="4">
        <v>72</v>
      </c>
      <c r="N27" s="4">
        <v>2500</v>
      </c>
      <c r="O27" s="4">
        <v>2500</v>
      </c>
      <c r="P27" s="4"/>
      <c r="Q27" s="4"/>
      <c r="R27" s="4"/>
    </row>
    <row r="28" spans="1:18" x14ac:dyDescent="0.25">
      <c r="A28" s="4" t="s">
        <v>196</v>
      </c>
      <c r="B28" s="4" t="s">
        <v>200</v>
      </c>
      <c r="C28" s="4">
        <v>1</v>
      </c>
      <c r="D28" s="4" t="s">
        <v>166</v>
      </c>
      <c r="E28" s="4" t="s">
        <v>43</v>
      </c>
      <c r="F28" s="4"/>
      <c r="G28" s="4"/>
      <c r="H28" s="40">
        <f>Parameters!C9</f>
        <v>130</v>
      </c>
      <c r="J28" s="4" t="s">
        <v>196</v>
      </c>
      <c r="K28" s="4" t="s">
        <v>48</v>
      </c>
      <c r="L28" s="4">
        <v>55</v>
      </c>
      <c r="M28" s="4">
        <v>55</v>
      </c>
      <c r="N28" s="4">
        <v>1600</v>
      </c>
      <c r="O28" s="4">
        <v>1600</v>
      </c>
      <c r="P28" s="4"/>
      <c r="Q28" s="4"/>
      <c r="R28" s="4"/>
    </row>
    <row r="29" spans="1:18" x14ac:dyDescent="0.25">
      <c r="A29" s="4" t="s">
        <v>197</v>
      </c>
      <c r="B29" s="4" t="s">
        <v>201</v>
      </c>
      <c r="C29" s="4">
        <v>1</v>
      </c>
      <c r="D29" s="4" t="s">
        <v>166</v>
      </c>
      <c r="E29" s="4" t="s">
        <v>43</v>
      </c>
      <c r="F29" s="4"/>
      <c r="G29" s="4"/>
      <c r="H29" s="40">
        <f>Parameters!C9</f>
        <v>130</v>
      </c>
      <c r="J29" s="4" t="s">
        <v>197</v>
      </c>
      <c r="K29" s="4" t="s">
        <v>48</v>
      </c>
      <c r="L29" s="4">
        <v>60</v>
      </c>
      <c r="M29" s="4">
        <v>60</v>
      </c>
      <c r="N29" s="4">
        <v>2000</v>
      </c>
      <c r="O29" s="4">
        <v>2000</v>
      </c>
      <c r="P29" s="4"/>
      <c r="Q29" s="4"/>
      <c r="R29" s="4"/>
    </row>
    <row r="30" spans="1:18" x14ac:dyDescent="0.25">
      <c r="A30" s="4" t="s">
        <v>198</v>
      </c>
      <c r="B30" s="4" t="s">
        <v>203</v>
      </c>
      <c r="C30" s="4">
        <v>1</v>
      </c>
      <c r="D30" s="4" t="s">
        <v>166</v>
      </c>
      <c r="E30" s="4" t="s">
        <v>43</v>
      </c>
      <c r="F30" s="4"/>
      <c r="G30" s="4"/>
      <c r="H30" s="40">
        <f>Parameters!C9</f>
        <v>130</v>
      </c>
      <c r="J30" s="4" t="s">
        <v>198</v>
      </c>
      <c r="K30" s="4" t="s">
        <v>48</v>
      </c>
      <c r="L30" s="4">
        <v>50</v>
      </c>
      <c r="M30" s="4">
        <v>50</v>
      </c>
      <c r="N30" s="4">
        <v>1300</v>
      </c>
      <c r="O30" s="4">
        <v>1300</v>
      </c>
      <c r="P30" s="4"/>
      <c r="Q30" s="4"/>
      <c r="R30" s="4"/>
    </row>
    <row r="31" spans="1:18" x14ac:dyDescent="0.25">
      <c r="A31" s="4" t="s">
        <v>199</v>
      </c>
      <c r="B31" s="4" t="s">
        <v>204</v>
      </c>
      <c r="C31" s="4">
        <v>1</v>
      </c>
      <c r="D31" s="4" t="s">
        <v>166</v>
      </c>
      <c r="E31" s="4" t="s">
        <v>43</v>
      </c>
      <c r="F31" s="4"/>
      <c r="G31" s="4"/>
      <c r="H31" s="40">
        <f>Parameters!C9</f>
        <v>130</v>
      </c>
      <c r="J31" s="4" t="s">
        <v>199</v>
      </c>
      <c r="K31" s="4" t="s">
        <v>48</v>
      </c>
      <c r="L31" s="4">
        <v>68</v>
      </c>
      <c r="M31" s="4">
        <v>68</v>
      </c>
      <c r="N31" s="4">
        <v>2350</v>
      </c>
      <c r="O31" s="4">
        <v>2350</v>
      </c>
      <c r="P31" s="4"/>
      <c r="Q31" s="4"/>
      <c r="R31" s="4"/>
    </row>
    <row r="32" spans="1:18" x14ac:dyDescent="0.25">
      <c r="A32" s="4"/>
      <c r="B32" s="4"/>
      <c r="C32" s="4"/>
      <c r="D32" s="4"/>
      <c r="E32" s="4"/>
      <c r="F32" s="4"/>
      <c r="G32" s="4"/>
      <c r="H32" s="4"/>
      <c r="J32" s="4" t="s">
        <v>48</v>
      </c>
      <c r="K32" s="4" t="s">
        <v>42</v>
      </c>
      <c r="L32" s="4">
        <v>4</v>
      </c>
      <c r="M32" s="4">
        <v>4</v>
      </c>
      <c r="N32" s="4">
        <v>600</v>
      </c>
      <c r="O32" s="4">
        <v>600</v>
      </c>
      <c r="P32" s="4"/>
      <c r="Q32" s="4"/>
      <c r="R32" s="4"/>
    </row>
    <row r="33" spans="1:8" x14ac:dyDescent="0.25">
      <c r="A33" s="4" t="s">
        <v>48</v>
      </c>
      <c r="B33" s="4" t="s">
        <v>169</v>
      </c>
      <c r="C33" s="4">
        <v>1</v>
      </c>
      <c r="D33" s="4" t="s">
        <v>166</v>
      </c>
      <c r="E33" s="4"/>
      <c r="F33" s="4"/>
      <c r="G33" s="4"/>
      <c r="H33" s="40">
        <f>Parameters!D9</f>
        <v>130</v>
      </c>
    </row>
    <row r="34" spans="1:8" x14ac:dyDescent="0.25">
      <c r="A34" s="4"/>
      <c r="B34" s="4"/>
      <c r="C34" s="4"/>
      <c r="D34" s="4"/>
      <c r="E34" s="4"/>
      <c r="F34" s="4"/>
      <c r="G34" s="4"/>
      <c r="H34" s="4"/>
    </row>
    <row r="35" spans="1:8" x14ac:dyDescent="0.25">
      <c r="A35" s="4" t="s">
        <v>42</v>
      </c>
      <c r="B35" s="4" t="s">
        <v>170</v>
      </c>
      <c r="C35" s="4">
        <v>1</v>
      </c>
      <c r="D35" s="4" t="s">
        <v>171</v>
      </c>
      <c r="E35" s="4"/>
      <c r="F35" s="4"/>
      <c r="G35" s="4"/>
      <c r="H35" s="39">
        <f>Parameters!E9</f>
        <v>159.9</v>
      </c>
    </row>
    <row r="39" spans="1:8" x14ac:dyDescent="0.25">
      <c r="A39" s="39"/>
      <c r="B39" s="4" t="s">
        <v>370</v>
      </c>
    </row>
  </sheetData>
  <mergeCells count="6">
    <mergeCell ref="A1:H1"/>
    <mergeCell ref="A11:H11"/>
    <mergeCell ref="A23:H23"/>
    <mergeCell ref="J1:R1"/>
    <mergeCell ref="J11:R11"/>
    <mergeCell ref="J23:R2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35DFE-4251-4817-97E6-130EACA567CB}">
  <dimension ref="A1:F23"/>
  <sheetViews>
    <sheetView showGridLines="0" workbookViewId="0">
      <selection sqref="A1:F1"/>
    </sheetView>
  </sheetViews>
  <sheetFormatPr defaultRowHeight="15" x14ac:dyDescent="0.25"/>
  <cols>
    <col min="1" max="6" width="12.7109375" style="2" customWidth="1"/>
    <col min="7" max="16384" width="9.140625" style="2"/>
  </cols>
  <sheetData>
    <row r="1" spans="1:6" x14ac:dyDescent="0.25">
      <c r="A1" s="65" t="s">
        <v>329</v>
      </c>
      <c r="B1" s="65"/>
      <c r="C1" s="65"/>
      <c r="D1" s="65"/>
      <c r="E1" s="65"/>
      <c r="F1" s="65"/>
    </row>
    <row r="2" spans="1:6" x14ac:dyDescent="0.25">
      <c r="A2" s="22" t="s">
        <v>152</v>
      </c>
      <c r="B2" s="22" t="s">
        <v>205</v>
      </c>
      <c r="C2" s="25" t="s">
        <v>206</v>
      </c>
      <c r="D2" s="25" t="s">
        <v>207</v>
      </c>
      <c r="E2" s="23" t="s">
        <v>208</v>
      </c>
      <c r="F2" s="23" t="s">
        <v>151</v>
      </c>
    </row>
    <row r="3" spans="1:6" ht="60" x14ac:dyDescent="0.25">
      <c r="A3" s="3" t="s">
        <v>146</v>
      </c>
      <c r="B3" s="3" t="s">
        <v>209</v>
      </c>
      <c r="C3" s="3" t="s">
        <v>212</v>
      </c>
      <c r="D3" s="3" t="s">
        <v>210</v>
      </c>
      <c r="E3" s="3" t="s">
        <v>211</v>
      </c>
      <c r="F3" s="3" t="s">
        <v>195</v>
      </c>
    </row>
    <row r="4" spans="1:6" x14ac:dyDescent="0.25">
      <c r="A4" s="4" t="s">
        <v>41</v>
      </c>
      <c r="B4" s="4" t="s">
        <v>164</v>
      </c>
      <c r="C4" s="4">
        <v>18</v>
      </c>
      <c r="D4" s="4">
        <v>2190</v>
      </c>
      <c r="E4" s="4"/>
      <c r="F4" s="4"/>
    </row>
    <row r="5" spans="1:6" x14ac:dyDescent="0.25">
      <c r="A5" s="4" t="s">
        <v>41</v>
      </c>
      <c r="B5" s="4" t="s">
        <v>167</v>
      </c>
      <c r="C5" s="4">
        <v>18</v>
      </c>
      <c r="D5" s="4">
        <v>2190</v>
      </c>
      <c r="E5" s="4"/>
      <c r="F5" s="4"/>
    </row>
    <row r="7" spans="1:6" x14ac:dyDescent="0.25">
      <c r="A7" s="65" t="s">
        <v>330</v>
      </c>
      <c r="B7" s="65"/>
      <c r="C7" s="65"/>
      <c r="D7" s="65"/>
      <c r="E7" s="65"/>
      <c r="F7" s="65"/>
    </row>
    <row r="8" spans="1:6" x14ac:dyDescent="0.25">
      <c r="A8" s="22" t="s">
        <v>152</v>
      </c>
      <c r="B8" s="22" t="s">
        <v>205</v>
      </c>
      <c r="C8" s="25" t="s">
        <v>206</v>
      </c>
      <c r="D8" s="25" t="s">
        <v>207</v>
      </c>
      <c r="E8" s="23" t="s">
        <v>208</v>
      </c>
      <c r="F8" s="23" t="s">
        <v>151</v>
      </c>
    </row>
    <row r="9" spans="1:6" ht="60" x14ac:dyDescent="0.25">
      <c r="A9" s="3" t="s">
        <v>146</v>
      </c>
      <c r="B9" s="3" t="s">
        <v>209</v>
      </c>
      <c r="C9" s="3" t="s">
        <v>212</v>
      </c>
      <c r="D9" s="3" t="s">
        <v>210</v>
      </c>
      <c r="E9" s="3" t="s">
        <v>211</v>
      </c>
      <c r="F9" s="3" t="s">
        <v>195</v>
      </c>
    </row>
    <row r="10" spans="1:6" x14ac:dyDescent="0.25">
      <c r="A10" s="4" t="s">
        <v>41</v>
      </c>
      <c r="B10" s="4" t="s">
        <v>164</v>
      </c>
      <c r="C10" s="4">
        <v>9</v>
      </c>
      <c r="D10" s="4">
        <v>2190</v>
      </c>
      <c r="E10" s="4"/>
      <c r="F10" s="4"/>
    </row>
    <row r="11" spans="1:6" x14ac:dyDescent="0.25">
      <c r="A11" s="4" t="s">
        <v>41</v>
      </c>
      <c r="B11" s="4" t="s">
        <v>167</v>
      </c>
      <c r="C11" s="4">
        <v>9</v>
      </c>
      <c r="D11" s="4">
        <v>2190</v>
      </c>
      <c r="E11" s="4"/>
      <c r="F11" s="4"/>
    </row>
    <row r="12" spans="1:6" x14ac:dyDescent="0.25">
      <c r="A12" s="4" t="s">
        <v>41</v>
      </c>
      <c r="B12" s="4" t="s">
        <v>196</v>
      </c>
      <c r="C12" s="4">
        <v>9</v>
      </c>
      <c r="D12" s="4">
        <v>2190</v>
      </c>
      <c r="E12" s="4"/>
      <c r="F12" s="4"/>
    </row>
    <row r="13" spans="1:6" x14ac:dyDescent="0.25">
      <c r="A13" s="4" t="s">
        <v>41</v>
      </c>
      <c r="B13" s="4" t="s">
        <v>197</v>
      </c>
      <c r="C13" s="4">
        <v>9</v>
      </c>
      <c r="D13" s="4">
        <v>2190</v>
      </c>
      <c r="E13" s="4"/>
      <c r="F13" s="4"/>
    </row>
    <row r="15" spans="1:6" x14ac:dyDescent="0.25">
      <c r="A15" s="65" t="s">
        <v>331</v>
      </c>
      <c r="B15" s="65"/>
      <c r="C15" s="65"/>
      <c r="D15" s="65"/>
      <c r="E15" s="65"/>
      <c r="F15" s="65"/>
    </row>
    <row r="16" spans="1:6" x14ac:dyDescent="0.25">
      <c r="A16" s="22" t="s">
        <v>152</v>
      </c>
      <c r="B16" s="22" t="s">
        <v>205</v>
      </c>
      <c r="C16" s="25" t="s">
        <v>206</v>
      </c>
      <c r="D16" s="25" t="s">
        <v>207</v>
      </c>
      <c r="E16" s="23" t="s">
        <v>208</v>
      </c>
      <c r="F16" s="23" t="s">
        <v>151</v>
      </c>
    </row>
    <row r="17" spans="1:6" ht="60" x14ac:dyDescent="0.25">
      <c r="A17" s="3" t="s">
        <v>146</v>
      </c>
      <c r="B17" s="3" t="s">
        <v>209</v>
      </c>
      <c r="C17" s="3" t="s">
        <v>212</v>
      </c>
      <c r="D17" s="3" t="s">
        <v>210</v>
      </c>
      <c r="E17" s="3" t="s">
        <v>211</v>
      </c>
      <c r="F17" s="3" t="s">
        <v>195</v>
      </c>
    </row>
    <row r="18" spans="1:6" x14ac:dyDescent="0.25">
      <c r="A18" s="4" t="s">
        <v>41</v>
      </c>
      <c r="B18" s="4" t="s">
        <v>164</v>
      </c>
      <c r="C18" s="4">
        <v>6</v>
      </c>
      <c r="D18" s="4">
        <v>2190</v>
      </c>
      <c r="E18" s="4"/>
      <c r="F18" s="4"/>
    </row>
    <row r="19" spans="1:6" x14ac:dyDescent="0.25">
      <c r="A19" s="4" t="s">
        <v>41</v>
      </c>
      <c r="B19" s="4" t="s">
        <v>167</v>
      </c>
      <c r="C19" s="4">
        <v>6</v>
      </c>
      <c r="D19" s="4">
        <v>2190</v>
      </c>
      <c r="E19" s="4"/>
      <c r="F19" s="4"/>
    </row>
    <row r="20" spans="1:6" x14ac:dyDescent="0.25">
      <c r="A20" s="4" t="s">
        <v>41</v>
      </c>
      <c r="B20" s="4" t="s">
        <v>196</v>
      </c>
      <c r="C20" s="4">
        <v>6</v>
      </c>
      <c r="D20" s="4">
        <v>2190</v>
      </c>
      <c r="E20" s="4"/>
      <c r="F20" s="4"/>
    </row>
    <row r="21" spans="1:6" x14ac:dyDescent="0.25">
      <c r="A21" s="4" t="s">
        <v>41</v>
      </c>
      <c r="B21" s="4" t="s">
        <v>197</v>
      </c>
      <c r="C21" s="4">
        <v>6</v>
      </c>
      <c r="D21" s="4">
        <v>2190</v>
      </c>
      <c r="E21" s="4"/>
      <c r="F21" s="4"/>
    </row>
    <row r="22" spans="1:6" x14ac:dyDescent="0.25">
      <c r="A22" s="4" t="s">
        <v>41</v>
      </c>
      <c r="B22" s="4" t="s">
        <v>198</v>
      </c>
      <c r="C22" s="4">
        <v>6</v>
      </c>
      <c r="D22" s="4">
        <v>2190</v>
      </c>
      <c r="E22" s="4"/>
      <c r="F22" s="4"/>
    </row>
    <row r="23" spans="1:6" x14ac:dyDescent="0.25">
      <c r="A23" s="4" t="s">
        <v>41</v>
      </c>
      <c r="B23" s="4" t="s">
        <v>199</v>
      </c>
      <c r="C23" s="4">
        <v>6</v>
      </c>
      <c r="D23" s="4">
        <v>2190</v>
      </c>
      <c r="E23" s="4"/>
      <c r="F23" s="4"/>
    </row>
  </sheetData>
  <mergeCells count="3">
    <mergeCell ref="A1:F1"/>
    <mergeCell ref="A7:F7"/>
    <mergeCell ref="A15:F1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69159-7425-4685-A6CB-E53A9A064257}">
  <dimension ref="A1:Q34"/>
  <sheetViews>
    <sheetView showGridLines="0" workbookViewId="0">
      <selection activeCell="Q2" sqref="Q2"/>
    </sheetView>
  </sheetViews>
  <sheetFormatPr defaultRowHeight="15" x14ac:dyDescent="0.25"/>
  <cols>
    <col min="1" max="1" width="20.7109375" style="2" customWidth="1"/>
    <col min="2" max="7" width="12.7109375" style="2" customWidth="1"/>
    <col min="8" max="8" width="16.7109375" style="2" customWidth="1"/>
    <col min="9" max="11" width="12.7109375" style="2" customWidth="1"/>
    <col min="12" max="13" width="26.7109375" style="2" customWidth="1"/>
    <col min="14" max="14" width="10.7109375" style="2" customWidth="1"/>
    <col min="15" max="16" width="9.140625" style="2"/>
    <col min="17" max="17" width="31.28515625" style="2" bestFit="1" customWidth="1"/>
    <col min="18" max="16384" width="9.140625" style="2"/>
  </cols>
  <sheetData>
    <row r="1" spans="1:17" x14ac:dyDescent="0.25">
      <c r="A1" s="65" t="s">
        <v>332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7" x14ac:dyDescent="0.25">
      <c r="A2" s="22" t="s">
        <v>6</v>
      </c>
      <c r="B2" s="22" t="s">
        <v>161</v>
      </c>
      <c r="C2" s="25" t="s">
        <v>213</v>
      </c>
      <c r="D2" s="25" t="s">
        <v>214</v>
      </c>
      <c r="E2" s="23" t="s">
        <v>215</v>
      </c>
      <c r="F2" s="23" t="s">
        <v>216</v>
      </c>
      <c r="G2" s="23" t="s">
        <v>219</v>
      </c>
      <c r="H2" s="23" t="s">
        <v>217</v>
      </c>
      <c r="I2" s="23" t="s">
        <v>220</v>
      </c>
      <c r="J2" s="23" t="s">
        <v>221</v>
      </c>
      <c r="K2" s="23" t="s">
        <v>218</v>
      </c>
      <c r="L2" s="23" t="s">
        <v>222</v>
      </c>
      <c r="M2" s="23" t="s">
        <v>223</v>
      </c>
      <c r="N2" s="23" t="s">
        <v>151</v>
      </c>
      <c r="P2" s="39"/>
      <c r="Q2" s="4" t="s">
        <v>370</v>
      </c>
    </row>
    <row r="3" spans="1:17" ht="60" x14ac:dyDescent="0.25">
      <c r="A3" s="3" t="s">
        <v>224</v>
      </c>
      <c r="B3" s="3" t="s">
        <v>163</v>
      </c>
      <c r="C3" s="3" t="s">
        <v>225</v>
      </c>
      <c r="D3" s="3" t="s">
        <v>226</v>
      </c>
      <c r="E3" s="3" t="s">
        <v>231</v>
      </c>
      <c r="F3" s="3" t="s">
        <v>232</v>
      </c>
      <c r="G3" s="3" t="s">
        <v>227</v>
      </c>
      <c r="H3" s="3" t="s">
        <v>228</v>
      </c>
      <c r="I3" s="3" t="s">
        <v>229</v>
      </c>
      <c r="J3" s="3" t="s">
        <v>230</v>
      </c>
      <c r="K3" s="3" t="s">
        <v>233</v>
      </c>
      <c r="L3" s="3"/>
      <c r="M3" s="3"/>
      <c r="N3" s="3" t="s">
        <v>144</v>
      </c>
    </row>
    <row r="4" spans="1:17" x14ac:dyDescent="0.25">
      <c r="A4" s="4" t="s">
        <v>21</v>
      </c>
      <c r="B4" s="4" t="s">
        <v>43</v>
      </c>
      <c r="C4" s="36"/>
      <c r="D4" s="35">
        <f>'Tasks_Não modular'!F6</f>
        <v>31</v>
      </c>
      <c r="E4" s="4">
        <v>0</v>
      </c>
      <c r="F4" s="4"/>
      <c r="G4" s="36"/>
      <c r="H4" s="35">
        <f>'Tasks_Não modular'!G6</f>
        <v>7</v>
      </c>
      <c r="I4" s="4"/>
      <c r="J4" s="4"/>
      <c r="K4" s="4"/>
      <c r="L4" s="4"/>
      <c r="M4" s="4" t="s">
        <v>57</v>
      </c>
      <c r="N4" s="4"/>
    </row>
    <row r="5" spans="1:17" x14ac:dyDescent="0.25">
      <c r="A5" s="4" t="s">
        <v>21</v>
      </c>
      <c r="B5" s="4" t="s">
        <v>48</v>
      </c>
      <c r="C5" s="36"/>
      <c r="D5" s="35">
        <f>'Tasks_Não modular'!F7</f>
        <v>37</v>
      </c>
      <c r="E5" s="4">
        <v>0</v>
      </c>
      <c r="F5" s="4"/>
      <c r="G5" s="36"/>
      <c r="H5" s="35">
        <f>'Tasks_Não modular'!G7</f>
        <v>7</v>
      </c>
      <c r="I5" s="4"/>
      <c r="J5" s="4"/>
      <c r="K5" s="4"/>
      <c r="L5" s="4"/>
      <c r="M5" s="4" t="s">
        <v>63</v>
      </c>
      <c r="N5" s="4"/>
    </row>
    <row r="6" spans="1:17" x14ac:dyDescent="0.25">
      <c r="A6" s="4" t="s">
        <v>21</v>
      </c>
      <c r="B6" s="4" t="s">
        <v>42</v>
      </c>
      <c r="C6" s="36"/>
      <c r="D6" s="35">
        <f>'Tasks_Não modular'!F8</f>
        <v>37</v>
      </c>
      <c r="E6" s="4">
        <v>0</v>
      </c>
      <c r="F6" s="4"/>
      <c r="G6" s="36"/>
      <c r="H6" s="35">
        <f>'Tasks_Não modular'!G8</f>
        <v>7</v>
      </c>
      <c r="I6" s="4"/>
      <c r="J6" s="4"/>
      <c r="K6" s="4"/>
      <c r="L6" s="4"/>
      <c r="M6" s="4" t="s">
        <v>64</v>
      </c>
      <c r="N6" s="4"/>
    </row>
    <row r="7" spans="1:17" x14ac:dyDescent="0.25">
      <c r="A7" s="4"/>
      <c r="B7" s="4"/>
      <c r="C7" s="36"/>
      <c r="D7" s="36"/>
      <c r="E7" s="4"/>
      <c r="F7" s="4"/>
      <c r="G7" s="36"/>
      <c r="H7" s="36"/>
      <c r="I7" s="4"/>
      <c r="J7" s="4"/>
      <c r="K7" s="4"/>
      <c r="L7" s="4"/>
      <c r="M7" s="4"/>
      <c r="N7" s="4"/>
    </row>
    <row r="8" spans="1:17" x14ac:dyDescent="0.25">
      <c r="A8" s="4" t="s">
        <v>132</v>
      </c>
      <c r="B8" s="4" t="s">
        <v>48</v>
      </c>
      <c r="C8" s="35">
        <f>'Tasks_Não modular'!F10</f>
        <v>108</v>
      </c>
      <c r="D8" s="36"/>
      <c r="E8" s="4"/>
      <c r="F8" s="4">
        <v>0</v>
      </c>
      <c r="G8" s="35">
        <f>'Tasks_Não modular'!G10</f>
        <v>60</v>
      </c>
      <c r="H8" s="36"/>
      <c r="I8" s="4"/>
      <c r="J8" s="4"/>
      <c r="K8" s="4"/>
      <c r="L8" s="4" t="s">
        <v>65</v>
      </c>
      <c r="M8" s="4"/>
      <c r="N8" s="4"/>
    </row>
    <row r="9" spans="1:17" x14ac:dyDescent="0.25">
      <c r="A9" s="4" t="s">
        <v>132</v>
      </c>
      <c r="B9" s="4" t="s">
        <v>42</v>
      </c>
      <c r="C9" s="35">
        <f>'Tasks_Não modular'!F11</f>
        <v>108</v>
      </c>
      <c r="D9" s="36"/>
      <c r="E9" s="4"/>
      <c r="F9" s="4">
        <v>0</v>
      </c>
      <c r="G9" s="35">
        <f>'Tasks_Não modular'!G11</f>
        <v>60</v>
      </c>
      <c r="H9" s="36"/>
      <c r="I9" s="4"/>
      <c r="J9" s="4"/>
      <c r="K9" s="4"/>
      <c r="L9" s="4" t="s">
        <v>72</v>
      </c>
      <c r="M9" s="4"/>
      <c r="N9" s="4"/>
    </row>
    <row r="10" spans="1:17" x14ac:dyDescent="0.25">
      <c r="A10" s="4"/>
      <c r="B10" s="4"/>
      <c r="C10" s="36"/>
      <c r="D10" s="36"/>
      <c r="E10" s="4"/>
      <c r="F10" s="4"/>
      <c r="G10" s="36"/>
      <c r="H10" s="36"/>
      <c r="I10" s="4"/>
      <c r="J10" s="4"/>
      <c r="K10" s="4"/>
      <c r="L10" s="4"/>
      <c r="M10" s="4"/>
      <c r="N10" s="4"/>
    </row>
    <row r="11" spans="1:17" x14ac:dyDescent="0.25">
      <c r="A11" s="4" t="s">
        <v>23</v>
      </c>
      <c r="B11" s="4" t="s">
        <v>48</v>
      </c>
      <c r="C11" s="35">
        <f>'Tasks_Não modular'!F12</f>
        <v>268</v>
      </c>
      <c r="D11" s="36"/>
      <c r="E11" s="4"/>
      <c r="F11" s="4">
        <v>0</v>
      </c>
      <c r="G11" s="35">
        <f>'Tasks_Não modular'!G12</f>
        <v>176</v>
      </c>
      <c r="H11" s="36"/>
      <c r="I11" s="4"/>
      <c r="J11" s="4"/>
      <c r="K11" s="4"/>
      <c r="L11" s="4" t="s">
        <v>73</v>
      </c>
      <c r="M11" s="4"/>
      <c r="N11" s="4"/>
    </row>
    <row r="12" spans="1:17" x14ac:dyDescent="0.25">
      <c r="A12" s="4" t="s">
        <v>23</v>
      </c>
      <c r="B12" s="4" t="s">
        <v>42</v>
      </c>
      <c r="C12" s="35">
        <f>'Tasks_Não modular'!F13</f>
        <v>268</v>
      </c>
      <c r="D12" s="36"/>
      <c r="E12" s="4"/>
      <c r="F12" s="4">
        <v>0</v>
      </c>
      <c r="G12" s="35">
        <f>'Tasks_Não modular'!G13</f>
        <v>176</v>
      </c>
      <c r="H12" s="36"/>
      <c r="I12" s="4"/>
      <c r="J12" s="4"/>
      <c r="K12" s="4"/>
      <c r="L12" s="4" t="s">
        <v>76</v>
      </c>
      <c r="M12" s="4"/>
      <c r="N12" s="4"/>
    </row>
    <row r="14" spans="1:17" x14ac:dyDescent="0.25">
      <c r="A14" s="65" t="s">
        <v>333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7" x14ac:dyDescent="0.25">
      <c r="A15" s="22" t="s">
        <v>6</v>
      </c>
      <c r="B15" s="22" t="s">
        <v>161</v>
      </c>
      <c r="C15" s="25" t="s">
        <v>213</v>
      </c>
      <c r="D15" s="25" t="s">
        <v>214</v>
      </c>
      <c r="E15" s="23" t="s">
        <v>215</v>
      </c>
      <c r="F15" s="23" t="s">
        <v>216</v>
      </c>
      <c r="G15" s="23" t="s">
        <v>219</v>
      </c>
      <c r="H15" s="23" t="s">
        <v>217</v>
      </c>
      <c r="I15" s="23" t="s">
        <v>220</v>
      </c>
      <c r="J15" s="23" t="s">
        <v>221</v>
      </c>
      <c r="K15" s="23" t="s">
        <v>218</v>
      </c>
      <c r="L15" s="23" t="s">
        <v>222</v>
      </c>
      <c r="M15" s="23" t="s">
        <v>223</v>
      </c>
      <c r="N15" s="23" t="s">
        <v>151</v>
      </c>
    </row>
    <row r="16" spans="1:17" ht="60" x14ac:dyDescent="0.25">
      <c r="A16" s="3" t="s">
        <v>224</v>
      </c>
      <c r="B16" s="3" t="s">
        <v>163</v>
      </c>
      <c r="C16" s="3" t="s">
        <v>225</v>
      </c>
      <c r="D16" s="3" t="s">
        <v>226</v>
      </c>
      <c r="E16" s="3" t="s">
        <v>231</v>
      </c>
      <c r="F16" s="3" t="s">
        <v>232</v>
      </c>
      <c r="G16" s="3" t="s">
        <v>227</v>
      </c>
      <c r="H16" s="3" t="s">
        <v>228</v>
      </c>
      <c r="I16" s="3" t="s">
        <v>229</v>
      </c>
      <c r="J16" s="3" t="s">
        <v>230</v>
      </c>
      <c r="K16" s="3" t="s">
        <v>233</v>
      </c>
      <c r="L16" s="3"/>
      <c r="M16" s="3"/>
      <c r="N16" s="3" t="s">
        <v>144</v>
      </c>
    </row>
    <row r="17" spans="1:14" x14ac:dyDescent="0.25">
      <c r="A17" s="4" t="s">
        <v>21</v>
      </c>
      <c r="B17" s="4" t="s">
        <v>43</v>
      </c>
      <c r="C17" s="36"/>
      <c r="D17" s="35">
        <f>'Tasks-Modular'!F6</f>
        <v>31</v>
      </c>
      <c r="E17" s="4">
        <v>0</v>
      </c>
      <c r="F17" s="4"/>
      <c r="G17" s="36"/>
      <c r="H17" s="35">
        <f>'Tasks-Modular'!G6</f>
        <v>7</v>
      </c>
      <c r="I17" s="4"/>
      <c r="J17" s="4"/>
      <c r="K17" s="4"/>
      <c r="L17" s="4"/>
      <c r="M17" s="4" t="s">
        <v>57</v>
      </c>
      <c r="N17" s="4"/>
    </row>
    <row r="18" spans="1:14" x14ac:dyDescent="0.25">
      <c r="A18" s="4" t="s">
        <v>21</v>
      </c>
      <c r="B18" s="4" t="s">
        <v>48</v>
      </c>
      <c r="C18" s="36"/>
      <c r="D18" s="35">
        <f>'Tasks-Modular'!F7</f>
        <v>37</v>
      </c>
      <c r="E18" s="4">
        <v>0</v>
      </c>
      <c r="F18" s="4"/>
      <c r="G18" s="36"/>
      <c r="H18" s="35">
        <f>'Tasks-Modular'!G7</f>
        <v>7</v>
      </c>
      <c r="I18" s="4"/>
      <c r="J18" s="4"/>
      <c r="K18" s="4"/>
      <c r="L18" s="4"/>
      <c r="M18" s="4" t="s">
        <v>63</v>
      </c>
      <c r="N18" s="4"/>
    </row>
    <row r="19" spans="1:14" x14ac:dyDescent="0.25">
      <c r="A19" s="4" t="s">
        <v>21</v>
      </c>
      <c r="B19" s="4" t="s">
        <v>42</v>
      </c>
      <c r="C19" s="36"/>
      <c r="D19" s="35">
        <f>'Tasks-Modular'!F8</f>
        <v>37</v>
      </c>
      <c r="E19" s="4">
        <v>0</v>
      </c>
      <c r="F19" s="4"/>
      <c r="G19" s="36"/>
      <c r="H19" s="35">
        <f>'Tasks-Modular'!G8</f>
        <v>7</v>
      </c>
      <c r="I19" s="4"/>
      <c r="J19" s="4"/>
      <c r="K19" s="4"/>
      <c r="L19" s="4"/>
      <c r="M19" s="4" t="s">
        <v>64</v>
      </c>
      <c r="N19" s="4"/>
    </row>
    <row r="20" spans="1:14" x14ac:dyDescent="0.25">
      <c r="A20" s="4"/>
      <c r="B20" s="4"/>
      <c r="C20" s="36"/>
      <c r="D20" s="36"/>
      <c r="E20" s="4"/>
      <c r="F20" s="4"/>
      <c r="G20" s="36"/>
      <c r="H20" s="36"/>
      <c r="I20" s="4"/>
      <c r="J20" s="4"/>
      <c r="K20" s="4"/>
      <c r="L20" s="4"/>
      <c r="M20" s="4"/>
      <c r="N20" s="4"/>
    </row>
    <row r="21" spans="1:14" x14ac:dyDescent="0.25">
      <c r="A21" s="4" t="s">
        <v>133</v>
      </c>
      <c r="B21" s="4" t="s">
        <v>43</v>
      </c>
      <c r="C21" s="36"/>
      <c r="D21" s="35">
        <f>'Tasks-Modular'!F10</f>
        <v>34</v>
      </c>
      <c r="E21" s="4">
        <v>0</v>
      </c>
      <c r="F21" s="4"/>
      <c r="G21" s="36"/>
      <c r="H21" s="35">
        <f>'Tasks-Modular'!G10</f>
        <v>10</v>
      </c>
      <c r="I21" s="4"/>
      <c r="J21" s="4"/>
      <c r="K21" s="4"/>
      <c r="L21" s="4"/>
      <c r="M21" s="4" t="s">
        <v>94</v>
      </c>
      <c r="N21" s="4"/>
    </row>
    <row r="22" spans="1:14" x14ac:dyDescent="0.25">
      <c r="A22" s="4" t="s">
        <v>133</v>
      </c>
      <c r="B22" s="4" t="s">
        <v>48</v>
      </c>
      <c r="C22" s="36"/>
      <c r="D22" s="35">
        <f>'Tasks-Modular'!F11</f>
        <v>40</v>
      </c>
      <c r="E22" s="4">
        <v>0</v>
      </c>
      <c r="F22" s="4"/>
      <c r="G22" s="36"/>
      <c r="H22" s="35">
        <f>'Tasks-Modular'!G11</f>
        <v>10</v>
      </c>
      <c r="I22" s="4"/>
      <c r="J22" s="4"/>
      <c r="K22" s="4"/>
      <c r="L22" s="4"/>
      <c r="M22" s="4" t="s">
        <v>96</v>
      </c>
      <c r="N22" s="4"/>
    </row>
    <row r="23" spans="1:14" x14ac:dyDescent="0.25">
      <c r="A23" s="4" t="s">
        <v>133</v>
      </c>
      <c r="B23" s="4" t="s">
        <v>42</v>
      </c>
      <c r="C23" s="36"/>
      <c r="D23" s="35">
        <f>'Tasks-Modular'!F12</f>
        <v>40</v>
      </c>
      <c r="E23" s="4">
        <v>0</v>
      </c>
      <c r="F23" s="4"/>
      <c r="G23" s="36"/>
      <c r="H23" s="35">
        <f>'Tasks-Modular'!G12</f>
        <v>10</v>
      </c>
      <c r="I23" s="4"/>
      <c r="J23" s="4"/>
      <c r="K23" s="4"/>
      <c r="L23" s="4"/>
      <c r="M23" s="4" t="s">
        <v>98</v>
      </c>
      <c r="N23" s="4"/>
    </row>
    <row r="24" spans="1:14" x14ac:dyDescent="0.25">
      <c r="A24" s="4"/>
      <c r="B24" s="4"/>
      <c r="C24" s="36"/>
      <c r="D24" s="36"/>
      <c r="E24" s="4"/>
      <c r="F24" s="4"/>
      <c r="G24" s="36"/>
      <c r="H24" s="36"/>
      <c r="I24" s="4"/>
      <c r="J24" s="4"/>
      <c r="K24" s="4"/>
      <c r="L24" s="4"/>
      <c r="M24" s="4"/>
      <c r="N24" s="4"/>
    </row>
    <row r="25" spans="1:14" x14ac:dyDescent="0.25">
      <c r="A25" s="4" t="s">
        <v>234</v>
      </c>
      <c r="B25" s="4" t="s">
        <v>48</v>
      </c>
      <c r="C25" s="35">
        <f>'Tasks-Modular'!F17</f>
        <v>201</v>
      </c>
      <c r="D25" s="36"/>
      <c r="E25" s="4"/>
      <c r="F25" s="4">
        <v>0</v>
      </c>
      <c r="G25" s="35">
        <f>'Tasks-Modular'!G17</f>
        <v>109</v>
      </c>
      <c r="H25" s="36"/>
      <c r="I25" s="4"/>
      <c r="J25" s="4"/>
      <c r="K25" s="4"/>
      <c r="L25" s="4" t="s">
        <v>102</v>
      </c>
      <c r="M25" s="4"/>
      <c r="N25" s="4"/>
    </row>
    <row r="26" spans="1:14" x14ac:dyDescent="0.25">
      <c r="A26" s="4" t="s">
        <v>234</v>
      </c>
      <c r="B26" s="4" t="s">
        <v>42</v>
      </c>
      <c r="C26" s="35">
        <f>'Tasks-Modular'!F18</f>
        <v>201</v>
      </c>
      <c r="D26" s="36"/>
      <c r="E26" s="4"/>
      <c r="F26" s="4">
        <v>0</v>
      </c>
      <c r="G26" s="35">
        <f>'Tasks-Modular'!G18</f>
        <v>109</v>
      </c>
      <c r="H26" s="36"/>
      <c r="I26" s="4"/>
      <c r="J26" s="4"/>
      <c r="K26" s="4"/>
      <c r="L26" s="4" t="s">
        <v>104</v>
      </c>
      <c r="M26" s="4"/>
      <c r="N26" s="4"/>
    </row>
    <row r="27" spans="1:14" x14ac:dyDescent="0.25">
      <c r="A27" s="4"/>
      <c r="B27" s="4"/>
      <c r="C27" s="36"/>
      <c r="D27" s="36"/>
      <c r="E27" s="4"/>
      <c r="F27" s="4"/>
      <c r="G27" s="36"/>
      <c r="H27" s="36"/>
      <c r="I27" s="4"/>
      <c r="J27" s="4"/>
      <c r="K27" s="4"/>
      <c r="L27" s="4"/>
      <c r="M27" s="4"/>
      <c r="N27" s="4"/>
    </row>
    <row r="28" spans="1:14" x14ac:dyDescent="0.25">
      <c r="A28" s="4" t="s">
        <v>132</v>
      </c>
      <c r="B28" s="4" t="s">
        <v>48</v>
      </c>
      <c r="C28" s="35">
        <f>'Tasks-Modular'!F14</f>
        <v>108</v>
      </c>
      <c r="D28" s="36"/>
      <c r="E28" s="4"/>
      <c r="F28" s="4">
        <v>0</v>
      </c>
      <c r="G28" s="35">
        <f>'Tasks-Modular'!G14</f>
        <v>60</v>
      </c>
      <c r="H28" s="36"/>
      <c r="I28" s="4"/>
      <c r="J28" s="4"/>
      <c r="K28" s="4"/>
      <c r="L28" s="4" t="s">
        <v>65</v>
      </c>
      <c r="M28" s="4"/>
      <c r="N28" s="4"/>
    </row>
    <row r="29" spans="1:14" x14ac:dyDescent="0.25">
      <c r="A29" s="4" t="s">
        <v>132</v>
      </c>
      <c r="B29" s="4" t="s">
        <v>42</v>
      </c>
      <c r="C29" s="35">
        <f>'Tasks-Modular'!F15</f>
        <v>108</v>
      </c>
      <c r="D29" s="36"/>
      <c r="E29" s="4"/>
      <c r="F29" s="4">
        <v>0</v>
      </c>
      <c r="G29" s="35">
        <f>'Tasks-Modular'!G15</f>
        <v>60</v>
      </c>
      <c r="H29" s="36"/>
      <c r="I29" s="4"/>
      <c r="J29" s="4"/>
      <c r="K29" s="4"/>
      <c r="L29" s="4" t="s">
        <v>72</v>
      </c>
      <c r="M29" s="4"/>
      <c r="N29" s="4"/>
    </row>
    <row r="31" spans="1:14" x14ac:dyDescent="0.25">
      <c r="A31" s="65" t="s">
        <v>334</v>
      </c>
      <c r="B31" s="65"/>
      <c r="C31" s="65"/>
      <c r="D31" s="65"/>
      <c r="E31" s="65"/>
      <c r="F31" s="65"/>
      <c r="G31" s="65"/>
      <c r="H31" s="65"/>
      <c r="I31" s="65"/>
    </row>
    <row r="32" spans="1:14" x14ac:dyDescent="0.25">
      <c r="A32" s="22" t="s">
        <v>36</v>
      </c>
      <c r="B32" s="22" t="s">
        <v>235</v>
      </c>
      <c r="C32" s="22" t="s">
        <v>161</v>
      </c>
      <c r="D32" s="25" t="s">
        <v>214</v>
      </c>
      <c r="E32" s="23" t="s">
        <v>216</v>
      </c>
      <c r="F32" s="23" t="s">
        <v>217</v>
      </c>
      <c r="G32" s="23" t="s">
        <v>221</v>
      </c>
      <c r="H32" s="23" t="s">
        <v>223</v>
      </c>
      <c r="I32" s="23" t="s">
        <v>151</v>
      </c>
    </row>
    <row r="33" spans="1:9" ht="60" x14ac:dyDescent="0.25">
      <c r="A33" s="3" t="s">
        <v>39</v>
      </c>
      <c r="B33" s="3" t="s">
        <v>38</v>
      </c>
      <c r="C33" s="3" t="s">
        <v>163</v>
      </c>
      <c r="D33" s="3" t="s">
        <v>236</v>
      </c>
      <c r="E33" s="3" t="s">
        <v>237</v>
      </c>
      <c r="F33" s="3" t="s">
        <v>238</v>
      </c>
      <c r="G33" s="3" t="s">
        <v>230</v>
      </c>
      <c r="H33" s="3" t="s">
        <v>239</v>
      </c>
      <c r="I33" s="3" t="s">
        <v>144</v>
      </c>
    </row>
    <row r="34" spans="1:9" x14ac:dyDescent="0.25">
      <c r="A34" s="18" t="s">
        <v>41</v>
      </c>
      <c r="B34" s="18" t="s">
        <v>21</v>
      </c>
      <c r="C34" s="18" t="s">
        <v>43</v>
      </c>
      <c r="D34" s="32">
        <f>'Tasks_Não modular'!F4</f>
        <v>37</v>
      </c>
      <c r="E34" s="18"/>
      <c r="F34" s="32">
        <f>'Tasks_Não modular'!G4</f>
        <v>26</v>
      </c>
      <c r="G34" s="18"/>
      <c r="H34" s="18" t="s">
        <v>50</v>
      </c>
      <c r="I34" s="18"/>
    </row>
  </sheetData>
  <mergeCells count="3">
    <mergeCell ref="A1:N1"/>
    <mergeCell ref="A14:N14"/>
    <mergeCell ref="A31:I3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94903-AE24-4B4F-808C-ED3C17BF4928}">
  <dimension ref="A1:R80"/>
  <sheetViews>
    <sheetView showGridLines="0" workbookViewId="0">
      <selection activeCell="Q2" sqref="Q2:R2"/>
    </sheetView>
  </sheetViews>
  <sheetFormatPr defaultRowHeight="15" x14ac:dyDescent="0.25"/>
  <cols>
    <col min="1" max="1" width="32.7109375" style="2" customWidth="1"/>
    <col min="2" max="2" width="50.7109375" style="2" customWidth="1"/>
    <col min="3" max="8" width="12.7109375" style="2" customWidth="1"/>
    <col min="9" max="9" width="3.7109375" style="2" customWidth="1"/>
    <col min="10" max="10" width="32.7109375" style="2" customWidth="1"/>
    <col min="11" max="15" width="12.7109375" style="2" customWidth="1"/>
    <col min="16" max="17" width="9.140625" style="2"/>
    <col min="18" max="18" width="31.28515625" style="2" bestFit="1" customWidth="1"/>
    <col min="19" max="16384" width="9.140625" style="2"/>
  </cols>
  <sheetData>
    <row r="1" spans="1:18" x14ac:dyDescent="0.25">
      <c r="A1" s="65" t="s">
        <v>363</v>
      </c>
      <c r="B1" s="65"/>
      <c r="C1" s="65"/>
      <c r="D1" s="65"/>
      <c r="E1" s="65"/>
      <c r="F1" s="65"/>
      <c r="G1" s="65"/>
      <c r="H1" s="65"/>
      <c r="J1" s="65" t="s">
        <v>364</v>
      </c>
      <c r="K1" s="65"/>
      <c r="L1" s="65"/>
      <c r="M1" s="65"/>
      <c r="N1" s="65"/>
      <c r="O1" s="65"/>
    </row>
    <row r="2" spans="1:18" x14ac:dyDescent="0.25">
      <c r="A2" s="22" t="s">
        <v>260</v>
      </c>
      <c r="B2" s="23" t="s">
        <v>11</v>
      </c>
      <c r="C2" s="23" t="s">
        <v>2</v>
      </c>
      <c r="D2" s="23" t="s">
        <v>261</v>
      </c>
      <c r="E2" s="23" t="s">
        <v>262</v>
      </c>
      <c r="F2" s="25" t="s">
        <v>4</v>
      </c>
      <c r="G2" s="23" t="s">
        <v>263</v>
      </c>
      <c r="H2" s="23" t="s">
        <v>151</v>
      </c>
      <c r="J2" s="22" t="s">
        <v>260</v>
      </c>
      <c r="K2" s="22" t="s">
        <v>161</v>
      </c>
      <c r="L2" s="23" t="s">
        <v>2</v>
      </c>
      <c r="M2" s="23" t="s">
        <v>261</v>
      </c>
      <c r="N2" s="23" t="s">
        <v>263</v>
      </c>
      <c r="O2" s="23" t="s">
        <v>151</v>
      </c>
      <c r="Q2" s="39"/>
      <c r="R2" s="4" t="s">
        <v>370</v>
      </c>
    </row>
    <row r="3" spans="1:18" ht="45" x14ac:dyDescent="0.25">
      <c r="A3" s="3" t="s">
        <v>264</v>
      </c>
      <c r="B3" s="3" t="s">
        <v>10</v>
      </c>
      <c r="C3" s="3" t="s">
        <v>12</v>
      </c>
      <c r="D3" s="3" t="s">
        <v>265</v>
      </c>
      <c r="E3" s="3" t="s">
        <v>266</v>
      </c>
      <c r="F3" s="3" t="s">
        <v>267</v>
      </c>
      <c r="G3" s="3" t="s">
        <v>268</v>
      </c>
      <c r="H3" s="3" t="s">
        <v>144</v>
      </c>
      <c r="J3" s="3" t="s">
        <v>264</v>
      </c>
      <c r="K3" s="3" t="s">
        <v>163</v>
      </c>
      <c r="L3" s="3" t="s">
        <v>12</v>
      </c>
      <c r="M3" s="3" t="s">
        <v>265</v>
      </c>
      <c r="N3" s="3" t="s">
        <v>268</v>
      </c>
      <c r="O3" s="3" t="s">
        <v>144</v>
      </c>
    </row>
    <row r="4" spans="1:18" x14ac:dyDescent="0.25">
      <c r="A4" s="4" t="s">
        <v>54</v>
      </c>
      <c r="B4" s="4" t="s">
        <v>240</v>
      </c>
      <c r="C4" s="4">
        <v>200000</v>
      </c>
      <c r="D4" s="39">
        <f>0.015*C4</f>
        <v>3000</v>
      </c>
      <c r="E4" s="4"/>
      <c r="F4" s="4"/>
      <c r="G4" s="4"/>
      <c r="H4" s="4"/>
      <c r="J4" s="4" t="s">
        <v>61</v>
      </c>
      <c r="K4" s="4" t="s">
        <v>43</v>
      </c>
      <c r="L4" s="4">
        <v>450000</v>
      </c>
      <c r="M4" s="39">
        <f>0.015*L4</f>
        <v>6750</v>
      </c>
      <c r="N4" s="4"/>
      <c r="O4" s="4"/>
    </row>
    <row r="5" spans="1:18" x14ac:dyDescent="0.25">
      <c r="A5" s="4" t="s">
        <v>51</v>
      </c>
      <c r="B5" s="4" t="s">
        <v>241</v>
      </c>
      <c r="C5" s="4">
        <v>15000</v>
      </c>
      <c r="D5" s="39">
        <f t="shared" ref="D5:D8" si="0">0.015*C5</f>
        <v>225</v>
      </c>
      <c r="E5" s="4"/>
      <c r="F5" s="4" t="s">
        <v>242</v>
      </c>
      <c r="G5" s="4"/>
      <c r="H5" s="4"/>
      <c r="J5" s="4" t="s">
        <v>58</v>
      </c>
      <c r="K5" s="4" t="s">
        <v>43</v>
      </c>
      <c r="L5" s="4">
        <v>20000</v>
      </c>
      <c r="M5" s="39">
        <f t="shared" ref="M5:M7" si="1">0.015*L5</f>
        <v>300</v>
      </c>
      <c r="N5" s="4"/>
      <c r="O5" s="4"/>
    </row>
    <row r="6" spans="1:18" x14ac:dyDescent="0.25">
      <c r="A6" s="4" t="s">
        <v>53</v>
      </c>
      <c r="B6" s="4" t="s">
        <v>243</v>
      </c>
      <c r="C6" s="4">
        <v>35000</v>
      </c>
      <c r="D6" s="39">
        <f t="shared" si="0"/>
        <v>525</v>
      </c>
      <c r="E6" s="4"/>
      <c r="F6" s="4" t="s">
        <v>242</v>
      </c>
      <c r="G6" s="4"/>
      <c r="H6" s="4"/>
      <c r="J6" s="4" t="s">
        <v>59</v>
      </c>
      <c r="K6" s="4" t="s">
        <v>43</v>
      </c>
      <c r="L6" s="4">
        <v>35000</v>
      </c>
      <c r="M6" s="39">
        <f t="shared" si="1"/>
        <v>525</v>
      </c>
      <c r="N6" s="4"/>
      <c r="O6" s="4"/>
    </row>
    <row r="7" spans="1:18" x14ac:dyDescent="0.25">
      <c r="A7" s="4" t="s">
        <v>52</v>
      </c>
      <c r="B7" s="4" t="s">
        <v>244</v>
      </c>
      <c r="C7" s="4">
        <v>30000</v>
      </c>
      <c r="D7" s="39">
        <f t="shared" si="0"/>
        <v>450</v>
      </c>
      <c r="E7" s="4"/>
      <c r="F7" s="4" t="s">
        <v>242</v>
      </c>
      <c r="G7" s="4"/>
      <c r="H7" s="4"/>
      <c r="J7" s="4" t="s">
        <v>60</v>
      </c>
      <c r="K7" s="4" t="s">
        <v>43</v>
      </c>
      <c r="L7" s="4">
        <v>45000</v>
      </c>
      <c r="M7" s="39">
        <f t="shared" si="1"/>
        <v>675</v>
      </c>
      <c r="N7" s="4"/>
      <c r="O7" s="4"/>
    </row>
    <row r="8" spans="1:18" x14ac:dyDescent="0.25">
      <c r="A8" s="4" t="s">
        <v>56</v>
      </c>
      <c r="B8" s="4" t="s">
        <v>245</v>
      </c>
      <c r="C8" s="4">
        <v>140000</v>
      </c>
      <c r="D8" s="39">
        <f t="shared" si="0"/>
        <v>2100</v>
      </c>
      <c r="E8" s="4"/>
      <c r="F8" s="4"/>
      <c r="G8" s="4"/>
      <c r="H8" s="4"/>
      <c r="J8" s="4" t="s">
        <v>62</v>
      </c>
      <c r="K8" s="4" t="s">
        <v>43</v>
      </c>
      <c r="L8" s="4">
        <v>0</v>
      </c>
      <c r="M8" s="4">
        <v>50000</v>
      </c>
      <c r="N8" s="4"/>
      <c r="O8" s="4"/>
    </row>
    <row r="9" spans="1:18" x14ac:dyDescent="0.25">
      <c r="A9" s="4" t="s">
        <v>55</v>
      </c>
      <c r="B9" s="4" t="s">
        <v>246</v>
      </c>
      <c r="C9" s="4"/>
      <c r="D9" s="4">
        <v>50000</v>
      </c>
      <c r="E9" s="4"/>
      <c r="F9" s="4" t="s">
        <v>247</v>
      </c>
      <c r="G9" s="4"/>
      <c r="H9" s="4"/>
      <c r="J9" s="4"/>
      <c r="K9" s="4"/>
      <c r="L9" s="4"/>
      <c r="M9" s="4"/>
      <c r="N9" s="4"/>
      <c r="O9" s="4"/>
    </row>
    <row r="10" spans="1:18" x14ac:dyDescent="0.25">
      <c r="A10" s="4"/>
      <c r="B10" s="4"/>
      <c r="C10" s="4"/>
      <c r="D10" s="4"/>
      <c r="E10" s="4"/>
      <c r="F10" s="4"/>
      <c r="G10" s="4"/>
      <c r="H10" s="4"/>
      <c r="J10" s="4" t="s">
        <v>61</v>
      </c>
      <c r="K10" s="4" t="s">
        <v>48</v>
      </c>
      <c r="L10" s="4">
        <v>450000</v>
      </c>
      <c r="M10" s="39">
        <f>0.015*L10</f>
        <v>6750</v>
      </c>
      <c r="N10" s="4"/>
      <c r="O10" s="4"/>
    </row>
    <row r="11" spans="1:18" x14ac:dyDescent="0.25">
      <c r="A11" s="4" t="s">
        <v>61</v>
      </c>
      <c r="B11" s="4" t="s">
        <v>248</v>
      </c>
      <c r="C11" s="4"/>
      <c r="D11" s="4"/>
      <c r="E11" s="4"/>
      <c r="F11" s="4"/>
      <c r="G11" s="4"/>
      <c r="H11" s="4"/>
      <c r="J11" s="4" t="s">
        <v>58</v>
      </c>
      <c r="K11" s="4" t="s">
        <v>48</v>
      </c>
      <c r="L11" s="4">
        <v>20000</v>
      </c>
      <c r="M11" s="39">
        <f t="shared" ref="M11:M13" si="2">0.015*L11</f>
        <v>300</v>
      </c>
      <c r="N11" s="4"/>
      <c r="O11" s="4"/>
    </row>
    <row r="12" spans="1:18" x14ac:dyDescent="0.25">
      <c r="A12" s="4" t="s">
        <v>58</v>
      </c>
      <c r="B12" s="4" t="s">
        <v>249</v>
      </c>
      <c r="C12" s="4"/>
      <c r="D12" s="4"/>
      <c r="E12" s="4"/>
      <c r="F12" s="4" t="s">
        <v>242</v>
      </c>
      <c r="G12" s="4"/>
      <c r="H12" s="4"/>
      <c r="J12" s="4" t="s">
        <v>59</v>
      </c>
      <c r="K12" s="4" t="s">
        <v>48</v>
      </c>
      <c r="L12" s="4">
        <v>35000</v>
      </c>
      <c r="M12" s="39">
        <f t="shared" si="2"/>
        <v>525</v>
      </c>
      <c r="N12" s="4"/>
      <c r="O12" s="4"/>
    </row>
    <row r="13" spans="1:18" x14ac:dyDescent="0.25">
      <c r="A13" s="4" t="s">
        <v>59</v>
      </c>
      <c r="B13" s="4" t="s">
        <v>250</v>
      </c>
      <c r="C13" s="4"/>
      <c r="D13" s="4"/>
      <c r="E13" s="4"/>
      <c r="F13" s="4" t="s">
        <v>242</v>
      </c>
      <c r="G13" s="4"/>
      <c r="H13" s="4"/>
      <c r="J13" s="4" t="s">
        <v>60</v>
      </c>
      <c r="K13" s="4" t="s">
        <v>48</v>
      </c>
      <c r="L13" s="4">
        <v>45000</v>
      </c>
      <c r="M13" s="39">
        <f t="shared" si="2"/>
        <v>675</v>
      </c>
      <c r="N13" s="4"/>
      <c r="O13" s="4"/>
    </row>
    <row r="14" spans="1:18" x14ac:dyDescent="0.25">
      <c r="A14" s="4" t="s">
        <v>60</v>
      </c>
      <c r="B14" s="4" t="s">
        <v>251</v>
      </c>
      <c r="C14" s="4"/>
      <c r="D14" s="4"/>
      <c r="E14" s="4"/>
      <c r="F14" s="4" t="s">
        <v>242</v>
      </c>
      <c r="G14" s="4"/>
      <c r="H14" s="4"/>
      <c r="J14" s="4" t="s">
        <v>62</v>
      </c>
      <c r="K14" s="4" t="s">
        <v>48</v>
      </c>
      <c r="L14" s="4">
        <v>0</v>
      </c>
      <c r="M14" s="4">
        <v>50000</v>
      </c>
      <c r="N14" s="4"/>
      <c r="O14" s="4"/>
    </row>
    <row r="15" spans="1:18" x14ac:dyDescent="0.25">
      <c r="A15" s="4" t="s">
        <v>62</v>
      </c>
      <c r="B15" s="4" t="s">
        <v>252</v>
      </c>
      <c r="C15" s="4"/>
      <c r="D15" s="4"/>
      <c r="E15" s="4"/>
      <c r="F15" s="4" t="s">
        <v>247</v>
      </c>
      <c r="G15" s="4"/>
      <c r="H15" s="4"/>
      <c r="J15" s="4"/>
      <c r="K15" s="4"/>
      <c r="L15" s="4"/>
      <c r="M15" s="4"/>
      <c r="N15" s="4"/>
      <c r="O15" s="4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J16" s="4" t="s">
        <v>61</v>
      </c>
      <c r="K16" s="4" t="s">
        <v>42</v>
      </c>
      <c r="L16" s="4">
        <v>0</v>
      </c>
      <c r="M16" s="4">
        <v>0</v>
      </c>
      <c r="N16" s="4"/>
      <c r="O16" s="4"/>
    </row>
    <row r="17" spans="1:15" x14ac:dyDescent="0.25">
      <c r="A17" s="4" t="s">
        <v>69</v>
      </c>
      <c r="B17" s="4" t="s">
        <v>253</v>
      </c>
      <c r="C17" s="4"/>
      <c r="D17" s="4"/>
      <c r="E17" s="4"/>
      <c r="F17" s="4"/>
      <c r="G17" s="4"/>
      <c r="H17" s="4"/>
      <c r="J17" s="4" t="s">
        <v>58</v>
      </c>
      <c r="K17" s="4" t="s">
        <v>42</v>
      </c>
      <c r="L17" s="4">
        <v>0</v>
      </c>
      <c r="M17" s="4">
        <v>0</v>
      </c>
      <c r="N17" s="4"/>
      <c r="O17" s="4"/>
    </row>
    <row r="18" spans="1:15" x14ac:dyDescent="0.25">
      <c r="A18" s="4" t="s">
        <v>74</v>
      </c>
      <c r="B18" s="4" t="s">
        <v>254</v>
      </c>
      <c r="C18" s="4"/>
      <c r="D18" s="4"/>
      <c r="E18" s="4"/>
      <c r="F18" s="4"/>
      <c r="G18" s="4"/>
      <c r="H18" s="4"/>
      <c r="J18" s="4" t="s">
        <v>59</v>
      </c>
      <c r="K18" s="4" t="s">
        <v>42</v>
      </c>
      <c r="L18" s="4">
        <v>0</v>
      </c>
      <c r="M18" s="4">
        <v>0</v>
      </c>
      <c r="N18" s="4"/>
      <c r="O18" s="4"/>
    </row>
    <row r="19" spans="1:15" x14ac:dyDescent="0.25">
      <c r="A19" s="4" t="s">
        <v>71</v>
      </c>
      <c r="B19" s="4" t="s">
        <v>255</v>
      </c>
      <c r="C19" s="4"/>
      <c r="D19" s="4"/>
      <c r="E19" s="4"/>
      <c r="F19" s="4"/>
      <c r="G19" s="4"/>
      <c r="H19" s="4"/>
      <c r="J19" s="4" t="s">
        <v>60</v>
      </c>
      <c r="K19" s="4" t="s">
        <v>42</v>
      </c>
      <c r="L19" s="4">
        <v>0</v>
      </c>
      <c r="M19" s="4">
        <v>0</v>
      </c>
      <c r="N19" s="4"/>
      <c r="O19" s="4"/>
    </row>
    <row r="20" spans="1:15" x14ac:dyDescent="0.25">
      <c r="A20" s="4" t="s">
        <v>75</v>
      </c>
      <c r="B20" s="4" t="s">
        <v>256</v>
      </c>
      <c r="C20" s="4"/>
      <c r="D20" s="4"/>
      <c r="E20" s="4"/>
      <c r="F20" s="4"/>
      <c r="G20" s="4"/>
      <c r="H20" s="4"/>
      <c r="J20" s="4" t="s">
        <v>62</v>
      </c>
      <c r="K20" s="4" t="s">
        <v>42</v>
      </c>
      <c r="L20" s="4">
        <v>0</v>
      </c>
      <c r="M20" s="4">
        <v>0</v>
      </c>
      <c r="N20" s="4"/>
      <c r="O20" s="4"/>
    </row>
    <row r="21" spans="1:15" x14ac:dyDescent="0.25">
      <c r="A21" s="4" t="s">
        <v>66</v>
      </c>
      <c r="B21" s="4" t="s">
        <v>257</v>
      </c>
      <c r="C21" s="4"/>
      <c r="D21" s="4"/>
      <c r="E21" s="4"/>
      <c r="F21" s="4" t="s">
        <v>242</v>
      </c>
      <c r="G21" s="4"/>
      <c r="H21" s="4"/>
      <c r="J21" s="4"/>
      <c r="K21" s="4"/>
      <c r="L21" s="4"/>
      <c r="M21" s="4"/>
      <c r="N21" s="4"/>
      <c r="O21" s="4"/>
    </row>
    <row r="22" spans="1:15" x14ac:dyDescent="0.25">
      <c r="A22" s="4" t="s">
        <v>67</v>
      </c>
      <c r="B22" s="4" t="s">
        <v>258</v>
      </c>
      <c r="C22" s="4"/>
      <c r="D22" s="4"/>
      <c r="E22" s="4"/>
      <c r="F22" s="4" t="s">
        <v>242</v>
      </c>
      <c r="G22" s="4"/>
      <c r="H22" s="4"/>
      <c r="J22" s="4" t="s">
        <v>69</v>
      </c>
      <c r="K22" s="4" t="s">
        <v>48</v>
      </c>
      <c r="L22" s="4">
        <v>550000</v>
      </c>
      <c r="M22" s="39">
        <f>0.015*L22</f>
        <v>8250</v>
      </c>
      <c r="N22" s="4"/>
      <c r="O22" s="4"/>
    </row>
    <row r="23" spans="1:15" x14ac:dyDescent="0.25">
      <c r="A23" s="4" t="s">
        <v>68</v>
      </c>
      <c r="B23" s="4" t="s">
        <v>259</v>
      </c>
      <c r="C23" s="4"/>
      <c r="D23" s="4"/>
      <c r="E23" s="4"/>
      <c r="F23" s="4" t="s">
        <v>242</v>
      </c>
      <c r="G23" s="4"/>
      <c r="H23" s="4"/>
      <c r="J23" s="4" t="s">
        <v>74</v>
      </c>
      <c r="K23" s="4" t="s">
        <v>48</v>
      </c>
      <c r="L23" s="4">
        <v>2500000</v>
      </c>
      <c r="M23" s="39">
        <f t="shared" ref="M23:M28" si="3">0.015*L23</f>
        <v>37500</v>
      </c>
      <c r="N23" s="4"/>
      <c r="O23" s="4"/>
    </row>
    <row r="24" spans="1:15" x14ac:dyDescent="0.25">
      <c r="A24" s="4" t="s">
        <v>70</v>
      </c>
      <c r="B24" s="4" t="s">
        <v>252</v>
      </c>
      <c r="C24" s="4"/>
      <c r="D24" s="4"/>
      <c r="E24" s="4"/>
      <c r="F24" s="4" t="s">
        <v>247</v>
      </c>
      <c r="G24" s="4"/>
      <c r="H24" s="4"/>
      <c r="J24" s="4" t="s">
        <v>71</v>
      </c>
      <c r="K24" s="4" t="s">
        <v>48</v>
      </c>
      <c r="L24" s="4">
        <v>550000</v>
      </c>
      <c r="M24" s="39">
        <f t="shared" si="3"/>
        <v>8250</v>
      </c>
      <c r="N24" s="4"/>
      <c r="O24" s="4"/>
    </row>
    <row r="25" spans="1:15" x14ac:dyDescent="0.25">
      <c r="J25" s="4" t="s">
        <v>75</v>
      </c>
      <c r="K25" s="4" t="s">
        <v>48</v>
      </c>
      <c r="L25" s="4">
        <v>12000000</v>
      </c>
      <c r="M25" s="39">
        <f t="shared" si="3"/>
        <v>180000</v>
      </c>
      <c r="N25" s="4"/>
      <c r="O25" s="4"/>
    </row>
    <row r="26" spans="1:15" x14ac:dyDescent="0.25">
      <c r="J26" s="4" t="s">
        <v>66</v>
      </c>
      <c r="K26" s="4" t="s">
        <v>48</v>
      </c>
      <c r="L26" s="4">
        <v>50000</v>
      </c>
      <c r="M26" s="39">
        <f t="shared" si="3"/>
        <v>750</v>
      </c>
      <c r="N26" s="4"/>
      <c r="O26" s="4"/>
    </row>
    <row r="27" spans="1:15" x14ac:dyDescent="0.25">
      <c r="J27" s="4" t="s">
        <v>67</v>
      </c>
      <c r="K27" s="4" t="s">
        <v>48</v>
      </c>
      <c r="L27" s="4">
        <v>45000</v>
      </c>
      <c r="M27" s="39">
        <f t="shared" si="3"/>
        <v>675</v>
      </c>
      <c r="N27" s="4"/>
      <c r="O27" s="4"/>
    </row>
    <row r="28" spans="1:15" x14ac:dyDescent="0.25">
      <c r="J28" s="4" t="s">
        <v>68</v>
      </c>
      <c r="K28" s="4" t="s">
        <v>48</v>
      </c>
      <c r="L28" s="4">
        <v>60000</v>
      </c>
      <c r="M28" s="39">
        <f t="shared" si="3"/>
        <v>900</v>
      </c>
      <c r="N28" s="4"/>
      <c r="O28" s="4"/>
    </row>
    <row r="29" spans="1:15" x14ac:dyDescent="0.25">
      <c r="J29" s="4" t="s">
        <v>70</v>
      </c>
      <c r="K29" s="4" t="s">
        <v>48</v>
      </c>
      <c r="L29" s="4">
        <v>0</v>
      </c>
      <c r="M29" s="4">
        <v>50000</v>
      </c>
      <c r="N29" s="4"/>
      <c r="O29" s="4"/>
    </row>
    <row r="30" spans="1:15" x14ac:dyDescent="0.25">
      <c r="J30" s="4"/>
      <c r="K30" s="4"/>
      <c r="L30" s="4"/>
      <c r="M30" s="4"/>
      <c r="N30" s="4"/>
      <c r="O30" s="4"/>
    </row>
    <row r="31" spans="1:15" x14ac:dyDescent="0.25">
      <c r="J31" s="4" t="s">
        <v>69</v>
      </c>
      <c r="K31" s="4" t="s">
        <v>42</v>
      </c>
      <c r="L31" s="4">
        <v>0</v>
      </c>
      <c r="M31" s="4">
        <v>0</v>
      </c>
      <c r="N31" s="4"/>
      <c r="O31" s="4"/>
    </row>
    <row r="32" spans="1:15" x14ac:dyDescent="0.25">
      <c r="J32" s="4" t="s">
        <v>74</v>
      </c>
      <c r="K32" s="4" t="s">
        <v>42</v>
      </c>
      <c r="L32" s="4">
        <v>0</v>
      </c>
      <c r="M32" s="4">
        <v>0</v>
      </c>
      <c r="N32" s="4"/>
      <c r="O32" s="4"/>
    </row>
    <row r="33" spans="1:15" x14ac:dyDescent="0.25">
      <c r="J33" s="4" t="s">
        <v>71</v>
      </c>
      <c r="K33" s="4" t="s">
        <v>42</v>
      </c>
      <c r="L33" s="4">
        <v>0</v>
      </c>
      <c r="M33" s="4">
        <v>0</v>
      </c>
      <c r="N33" s="4"/>
      <c r="O33" s="4"/>
    </row>
    <row r="34" spans="1:15" x14ac:dyDescent="0.25">
      <c r="J34" s="4" t="s">
        <v>75</v>
      </c>
      <c r="K34" s="4" t="s">
        <v>42</v>
      </c>
      <c r="L34" s="4">
        <v>0</v>
      </c>
      <c r="M34" s="4">
        <v>0</v>
      </c>
      <c r="N34" s="4"/>
      <c r="O34" s="4"/>
    </row>
    <row r="35" spans="1:15" x14ac:dyDescent="0.25">
      <c r="J35" s="4" t="s">
        <v>66</v>
      </c>
      <c r="K35" s="4" t="s">
        <v>42</v>
      </c>
      <c r="L35" s="4">
        <v>0</v>
      </c>
      <c r="M35" s="4">
        <v>0</v>
      </c>
      <c r="N35" s="4"/>
      <c r="O35" s="4"/>
    </row>
    <row r="36" spans="1:15" x14ac:dyDescent="0.25">
      <c r="J36" s="4" t="s">
        <v>67</v>
      </c>
      <c r="K36" s="4" t="s">
        <v>42</v>
      </c>
      <c r="L36" s="4">
        <v>0</v>
      </c>
      <c r="M36" s="4">
        <v>0</v>
      </c>
      <c r="N36" s="4"/>
      <c r="O36" s="4"/>
    </row>
    <row r="37" spans="1:15" x14ac:dyDescent="0.25">
      <c r="J37" s="4" t="s">
        <v>68</v>
      </c>
      <c r="K37" s="4" t="s">
        <v>42</v>
      </c>
      <c r="L37" s="4">
        <v>0</v>
      </c>
      <c r="M37" s="4">
        <v>0</v>
      </c>
      <c r="N37" s="4"/>
      <c r="O37" s="4"/>
    </row>
    <row r="38" spans="1:15" x14ac:dyDescent="0.25">
      <c r="J38" s="4" t="s">
        <v>70</v>
      </c>
      <c r="K38" s="4" t="s">
        <v>42</v>
      </c>
      <c r="L38" s="4">
        <v>0</v>
      </c>
      <c r="M38" s="4">
        <v>0</v>
      </c>
      <c r="N38" s="4"/>
      <c r="O38" s="4"/>
    </row>
    <row r="40" spans="1:15" x14ac:dyDescent="0.25">
      <c r="A40" s="65" t="s">
        <v>365</v>
      </c>
      <c r="B40" s="65"/>
      <c r="C40" s="65"/>
      <c r="D40" s="65"/>
      <c r="E40" s="65"/>
      <c r="F40" s="65"/>
      <c r="G40" s="65"/>
      <c r="H40" s="65"/>
      <c r="J40" s="65" t="s">
        <v>366</v>
      </c>
      <c r="K40" s="65"/>
      <c r="L40" s="65"/>
      <c r="M40" s="65"/>
      <c r="N40" s="65"/>
      <c r="O40" s="65"/>
    </row>
    <row r="41" spans="1:15" x14ac:dyDescent="0.25">
      <c r="A41" s="22" t="s">
        <v>260</v>
      </c>
      <c r="B41" s="23" t="s">
        <v>11</v>
      </c>
      <c r="C41" s="23" t="s">
        <v>2</v>
      </c>
      <c r="D41" s="23" t="s">
        <v>261</v>
      </c>
      <c r="E41" s="23" t="s">
        <v>262</v>
      </c>
      <c r="F41" s="25" t="s">
        <v>4</v>
      </c>
      <c r="G41" s="23" t="s">
        <v>263</v>
      </c>
      <c r="H41" s="23" t="s">
        <v>151</v>
      </c>
      <c r="J41" s="22" t="s">
        <v>260</v>
      </c>
      <c r="K41" s="22" t="s">
        <v>161</v>
      </c>
      <c r="L41" s="23" t="s">
        <v>2</v>
      </c>
      <c r="M41" s="23" t="s">
        <v>261</v>
      </c>
      <c r="N41" s="23" t="s">
        <v>263</v>
      </c>
      <c r="O41" s="23" t="s">
        <v>151</v>
      </c>
    </row>
    <row r="42" spans="1:15" ht="45" x14ac:dyDescent="0.25">
      <c r="A42" s="3" t="s">
        <v>264</v>
      </c>
      <c r="B42" s="3" t="s">
        <v>10</v>
      </c>
      <c r="C42" s="3" t="s">
        <v>12</v>
      </c>
      <c r="D42" s="3" t="s">
        <v>265</v>
      </c>
      <c r="E42" s="3" t="s">
        <v>266</v>
      </c>
      <c r="F42" s="3" t="s">
        <v>267</v>
      </c>
      <c r="G42" s="3" t="s">
        <v>268</v>
      </c>
      <c r="H42" s="3" t="s">
        <v>144</v>
      </c>
      <c r="J42" s="3" t="s">
        <v>264</v>
      </c>
      <c r="K42" s="3" t="s">
        <v>163</v>
      </c>
      <c r="L42" s="3" t="s">
        <v>12</v>
      </c>
      <c r="M42" s="3" t="s">
        <v>265</v>
      </c>
      <c r="N42" s="3" t="s">
        <v>268</v>
      </c>
      <c r="O42" s="3" t="s">
        <v>144</v>
      </c>
    </row>
    <row r="43" spans="1:15" x14ac:dyDescent="0.25">
      <c r="A43" s="4" t="s">
        <v>54</v>
      </c>
      <c r="B43" s="4" t="s">
        <v>240</v>
      </c>
      <c r="C43" s="4">
        <v>200000</v>
      </c>
      <c r="D43" s="39">
        <f>0.015*C43</f>
        <v>3000</v>
      </c>
      <c r="E43" s="4"/>
      <c r="F43" s="4"/>
      <c r="G43" s="4"/>
      <c r="H43" s="4"/>
      <c r="J43" s="4" t="s">
        <v>61</v>
      </c>
      <c r="K43" s="4" t="s">
        <v>43</v>
      </c>
      <c r="L43" s="4">
        <v>450000</v>
      </c>
      <c r="M43" s="39">
        <f>0.015*L43</f>
        <v>6750</v>
      </c>
      <c r="N43" s="4"/>
      <c r="O43" s="4"/>
    </row>
    <row r="44" spans="1:15" x14ac:dyDescent="0.25">
      <c r="A44" s="4" t="s">
        <v>51</v>
      </c>
      <c r="B44" s="4" t="s">
        <v>241</v>
      </c>
      <c r="C44" s="4">
        <v>15000</v>
      </c>
      <c r="D44" s="39">
        <f t="shared" ref="D44:D47" si="4">0.015*C44</f>
        <v>225</v>
      </c>
      <c r="E44" s="4"/>
      <c r="F44" s="4" t="s">
        <v>242</v>
      </c>
      <c r="G44" s="4"/>
      <c r="H44" s="4"/>
      <c r="J44" s="4" t="s">
        <v>116</v>
      </c>
      <c r="K44" s="4" t="s">
        <v>43</v>
      </c>
      <c r="L44" s="4">
        <v>1500000</v>
      </c>
      <c r="M44" s="39">
        <f t="shared" ref="M44:M47" si="5">0.015*L44</f>
        <v>22500</v>
      </c>
      <c r="N44" s="4"/>
      <c r="O44" s="4"/>
    </row>
    <row r="45" spans="1:15" x14ac:dyDescent="0.25">
      <c r="A45" s="4" t="s">
        <v>53</v>
      </c>
      <c r="B45" s="4" t="s">
        <v>243</v>
      </c>
      <c r="C45" s="4">
        <v>35000</v>
      </c>
      <c r="D45" s="39">
        <f t="shared" si="4"/>
        <v>525</v>
      </c>
      <c r="E45" s="4"/>
      <c r="F45" s="4" t="s">
        <v>242</v>
      </c>
      <c r="G45" s="4"/>
      <c r="H45" s="4"/>
      <c r="J45" s="4" t="s">
        <v>58</v>
      </c>
      <c r="K45" s="4" t="s">
        <v>43</v>
      </c>
      <c r="L45" s="4">
        <v>45000</v>
      </c>
      <c r="M45" s="39">
        <f t="shared" si="5"/>
        <v>675</v>
      </c>
      <c r="N45" s="4"/>
      <c r="O45" s="4"/>
    </row>
    <row r="46" spans="1:15" x14ac:dyDescent="0.25">
      <c r="A46" s="4" t="s">
        <v>52</v>
      </c>
      <c r="B46" s="4" t="s">
        <v>244</v>
      </c>
      <c r="C46" s="4">
        <v>30000</v>
      </c>
      <c r="D46" s="39">
        <f t="shared" si="4"/>
        <v>450</v>
      </c>
      <c r="E46" s="4"/>
      <c r="F46" s="4" t="s">
        <v>242</v>
      </c>
      <c r="G46" s="4"/>
      <c r="H46" s="4"/>
      <c r="J46" s="4" t="s">
        <v>59</v>
      </c>
      <c r="K46" s="4" t="s">
        <v>43</v>
      </c>
      <c r="L46" s="4">
        <v>40000</v>
      </c>
      <c r="M46" s="39">
        <f t="shared" si="5"/>
        <v>600</v>
      </c>
      <c r="N46" s="4"/>
      <c r="O46" s="4"/>
    </row>
    <row r="47" spans="1:15" x14ac:dyDescent="0.25">
      <c r="A47" s="4" t="s">
        <v>56</v>
      </c>
      <c r="B47" s="4" t="s">
        <v>245</v>
      </c>
      <c r="C47" s="4">
        <v>140000</v>
      </c>
      <c r="D47" s="39">
        <f t="shared" si="4"/>
        <v>2100</v>
      </c>
      <c r="E47" s="4"/>
      <c r="F47" s="4"/>
      <c r="G47" s="4"/>
      <c r="H47" s="4"/>
      <c r="J47" s="4" t="s">
        <v>60</v>
      </c>
      <c r="K47" s="4" t="s">
        <v>43</v>
      </c>
      <c r="L47" s="4">
        <v>55000</v>
      </c>
      <c r="M47" s="39">
        <f t="shared" si="5"/>
        <v>825</v>
      </c>
      <c r="N47" s="4"/>
      <c r="O47" s="4"/>
    </row>
    <row r="48" spans="1:15" x14ac:dyDescent="0.25">
      <c r="A48" s="4" t="s">
        <v>55</v>
      </c>
      <c r="B48" s="4" t="s">
        <v>246</v>
      </c>
      <c r="C48" s="4"/>
      <c r="D48" s="4">
        <v>50000</v>
      </c>
      <c r="E48" s="4"/>
      <c r="F48" s="4" t="s">
        <v>247</v>
      </c>
      <c r="G48" s="4"/>
      <c r="H48" s="4"/>
      <c r="J48" s="4" t="s">
        <v>62</v>
      </c>
      <c r="K48" s="4" t="s">
        <v>43</v>
      </c>
      <c r="L48" s="4">
        <v>0</v>
      </c>
      <c r="M48" s="4">
        <v>50000</v>
      </c>
      <c r="N48" s="4"/>
      <c r="O48" s="4"/>
    </row>
    <row r="49" spans="1:15" x14ac:dyDescent="0.25">
      <c r="A49" s="4"/>
      <c r="B49" s="4"/>
      <c r="C49" s="4"/>
      <c r="D49" s="4"/>
      <c r="E49" s="4"/>
      <c r="F49" s="4"/>
      <c r="G49" s="4"/>
      <c r="H49" s="4"/>
      <c r="J49" s="4"/>
      <c r="K49" s="4"/>
      <c r="L49" s="4"/>
      <c r="M49" s="4"/>
      <c r="N49" s="4"/>
      <c r="O49" s="4"/>
    </row>
    <row r="50" spans="1:15" x14ac:dyDescent="0.25">
      <c r="A50" s="4" t="s">
        <v>61</v>
      </c>
      <c r="B50" s="4" t="s">
        <v>248</v>
      </c>
      <c r="C50" s="4"/>
      <c r="D50" s="4"/>
      <c r="E50" s="4"/>
      <c r="F50" s="4"/>
      <c r="G50" s="4"/>
      <c r="H50" s="4"/>
      <c r="J50" s="4" t="s">
        <v>61</v>
      </c>
      <c r="K50" s="4" t="s">
        <v>48</v>
      </c>
      <c r="L50" s="4">
        <v>450000</v>
      </c>
      <c r="M50" s="39">
        <f>0.015*L50</f>
        <v>6750</v>
      </c>
      <c r="N50" s="4"/>
      <c r="O50" s="4"/>
    </row>
    <row r="51" spans="1:15" x14ac:dyDescent="0.25">
      <c r="A51" s="4" t="s">
        <v>116</v>
      </c>
      <c r="B51" s="4" t="s">
        <v>269</v>
      </c>
      <c r="C51" s="4"/>
      <c r="D51" s="4"/>
      <c r="E51" s="4"/>
      <c r="F51" s="4"/>
      <c r="G51" s="4"/>
      <c r="H51" s="4"/>
      <c r="J51" s="4" t="s">
        <v>116</v>
      </c>
      <c r="K51" s="4" t="s">
        <v>48</v>
      </c>
      <c r="L51" s="4">
        <v>1500000</v>
      </c>
      <c r="M51" s="39">
        <f t="shared" ref="M51:M54" si="6">0.015*L51</f>
        <v>22500</v>
      </c>
      <c r="N51" s="4"/>
      <c r="O51" s="4"/>
    </row>
    <row r="52" spans="1:15" x14ac:dyDescent="0.25">
      <c r="A52" s="4" t="s">
        <v>58</v>
      </c>
      <c r="B52" s="4" t="s">
        <v>249</v>
      </c>
      <c r="C52" s="4"/>
      <c r="D52" s="4"/>
      <c r="E52" s="4"/>
      <c r="F52" s="4" t="s">
        <v>242</v>
      </c>
      <c r="G52" s="4"/>
      <c r="H52" s="4"/>
      <c r="J52" s="4" t="s">
        <v>58</v>
      </c>
      <c r="K52" s="4" t="s">
        <v>48</v>
      </c>
      <c r="L52" s="4">
        <v>45000</v>
      </c>
      <c r="M52" s="39">
        <f t="shared" si="6"/>
        <v>675</v>
      </c>
      <c r="N52" s="4"/>
      <c r="O52" s="4"/>
    </row>
    <row r="53" spans="1:15" x14ac:dyDescent="0.25">
      <c r="A53" s="4" t="s">
        <v>59</v>
      </c>
      <c r="B53" s="4" t="s">
        <v>250</v>
      </c>
      <c r="C53" s="4"/>
      <c r="D53" s="4"/>
      <c r="E53" s="4"/>
      <c r="F53" s="4" t="s">
        <v>242</v>
      </c>
      <c r="G53" s="4"/>
      <c r="H53" s="4"/>
      <c r="J53" s="4" t="s">
        <v>59</v>
      </c>
      <c r="K53" s="4" t="s">
        <v>48</v>
      </c>
      <c r="L53" s="4">
        <v>40000</v>
      </c>
      <c r="M53" s="39">
        <f t="shared" si="6"/>
        <v>600</v>
      </c>
      <c r="N53" s="4"/>
      <c r="O53" s="4"/>
    </row>
    <row r="54" spans="1:15" x14ac:dyDescent="0.25">
      <c r="A54" s="4" t="s">
        <v>60</v>
      </c>
      <c r="B54" s="4" t="s">
        <v>251</v>
      </c>
      <c r="C54" s="4"/>
      <c r="D54" s="4"/>
      <c r="E54" s="4"/>
      <c r="F54" s="4" t="s">
        <v>242</v>
      </c>
      <c r="G54" s="4"/>
      <c r="H54" s="4"/>
      <c r="J54" s="4" t="s">
        <v>60</v>
      </c>
      <c r="K54" s="4" t="s">
        <v>48</v>
      </c>
      <c r="L54" s="4">
        <v>55000</v>
      </c>
      <c r="M54" s="39">
        <f t="shared" si="6"/>
        <v>825</v>
      </c>
      <c r="N54" s="4"/>
      <c r="O54" s="4"/>
    </row>
    <row r="55" spans="1:15" x14ac:dyDescent="0.25">
      <c r="A55" s="4" t="s">
        <v>62</v>
      </c>
      <c r="B55" s="4" t="s">
        <v>252</v>
      </c>
      <c r="C55" s="4"/>
      <c r="D55" s="4"/>
      <c r="E55" s="4"/>
      <c r="F55" s="4" t="s">
        <v>247</v>
      </c>
      <c r="G55" s="4"/>
      <c r="H55" s="4"/>
      <c r="J55" s="4" t="s">
        <v>62</v>
      </c>
      <c r="K55" s="4" t="s">
        <v>48</v>
      </c>
      <c r="L55" s="4">
        <v>0</v>
      </c>
      <c r="M55" s="4">
        <v>50000</v>
      </c>
      <c r="N55" s="4"/>
      <c r="O55" s="4"/>
    </row>
    <row r="56" spans="1:15" x14ac:dyDescent="0.25">
      <c r="A56" s="4"/>
      <c r="B56" s="4"/>
      <c r="C56" s="4"/>
      <c r="D56" s="4"/>
      <c r="E56" s="4"/>
      <c r="F56" s="4"/>
      <c r="G56" s="4"/>
      <c r="H56" s="4"/>
      <c r="J56" s="4"/>
      <c r="K56" s="4"/>
      <c r="L56" s="4"/>
      <c r="M56" s="4"/>
      <c r="N56" s="4"/>
      <c r="O56" s="4"/>
    </row>
    <row r="57" spans="1:15" x14ac:dyDescent="0.25">
      <c r="A57" s="4" t="s">
        <v>69</v>
      </c>
      <c r="B57" s="4" t="s">
        <v>253</v>
      </c>
      <c r="C57" s="4"/>
      <c r="D57" s="4"/>
      <c r="E57" s="4"/>
      <c r="F57" s="4"/>
      <c r="G57" s="4"/>
      <c r="H57" s="4"/>
      <c r="J57" s="4" t="s">
        <v>61</v>
      </c>
      <c r="K57" s="4" t="s">
        <v>42</v>
      </c>
      <c r="L57" s="4">
        <v>0</v>
      </c>
      <c r="M57" s="4">
        <v>0</v>
      </c>
      <c r="N57" s="4"/>
      <c r="O57" s="4"/>
    </row>
    <row r="58" spans="1:15" x14ac:dyDescent="0.25">
      <c r="A58" s="4" t="s">
        <v>117</v>
      </c>
      <c r="B58" s="4" t="s">
        <v>270</v>
      </c>
      <c r="C58" s="4"/>
      <c r="D58" s="4"/>
      <c r="E58" s="4"/>
      <c r="F58" s="4"/>
      <c r="G58" s="4"/>
      <c r="H58" s="4"/>
      <c r="J58" s="4" t="s">
        <v>116</v>
      </c>
      <c r="K58" s="4" t="s">
        <v>42</v>
      </c>
      <c r="L58" s="4">
        <v>0</v>
      </c>
      <c r="M58" s="4">
        <v>0</v>
      </c>
      <c r="N58" s="4"/>
      <c r="O58" s="4"/>
    </row>
    <row r="59" spans="1:15" x14ac:dyDescent="0.25">
      <c r="A59" s="4" t="s">
        <v>71</v>
      </c>
      <c r="B59" s="4" t="s">
        <v>255</v>
      </c>
      <c r="C59" s="4"/>
      <c r="D59" s="4"/>
      <c r="E59" s="4"/>
      <c r="F59" s="4"/>
      <c r="G59" s="4"/>
      <c r="H59" s="4"/>
      <c r="J59" s="4" t="s">
        <v>58</v>
      </c>
      <c r="K59" s="4" t="s">
        <v>42</v>
      </c>
      <c r="L59" s="4">
        <v>0</v>
      </c>
      <c r="M59" s="4">
        <v>0</v>
      </c>
      <c r="N59" s="4"/>
      <c r="O59" s="4"/>
    </row>
    <row r="60" spans="1:15" x14ac:dyDescent="0.25">
      <c r="A60" s="4" t="s">
        <v>75</v>
      </c>
      <c r="B60" s="4" t="s">
        <v>256</v>
      </c>
      <c r="C60" s="4"/>
      <c r="D60" s="4"/>
      <c r="E60" s="4"/>
      <c r="F60" s="4"/>
      <c r="G60" s="4"/>
      <c r="H60" s="4"/>
      <c r="J60" s="4" t="s">
        <v>59</v>
      </c>
      <c r="K60" s="4" t="s">
        <v>42</v>
      </c>
      <c r="L60" s="4">
        <v>0</v>
      </c>
      <c r="M60" s="4">
        <v>0</v>
      </c>
      <c r="N60" s="4"/>
      <c r="O60" s="4"/>
    </row>
    <row r="61" spans="1:15" x14ac:dyDescent="0.25">
      <c r="A61" s="4" t="s">
        <v>66</v>
      </c>
      <c r="B61" s="4" t="s">
        <v>257</v>
      </c>
      <c r="C61" s="4"/>
      <c r="D61" s="4"/>
      <c r="E61" s="4"/>
      <c r="F61" s="4" t="s">
        <v>242</v>
      </c>
      <c r="G61" s="4"/>
      <c r="H61" s="4"/>
      <c r="J61" s="4" t="s">
        <v>60</v>
      </c>
      <c r="K61" s="4" t="s">
        <v>42</v>
      </c>
      <c r="L61" s="4">
        <v>0</v>
      </c>
      <c r="M61" s="4">
        <v>0</v>
      </c>
      <c r="N61" s="4"/>
      <c r="O61" s="4"/>
    </row>
    <row r="62" spans="1:15" x14ac:dyDescent="0.25">
      <c r="A62" s="4" t="s">
        <v>67</v>
      </c>
      <c r="B62" s="4" t="s">
        <v>258</v>
      </c>
      <c r="C62" s="4"/>
      <c r="D62" s="4"/>
      <c r="E62" s="4"/>
      <c r="F62" s="4" t="s">
        <v>242</v>
      </c>
      <c r="G62" s="4"/>
      <c r="H62" s="4"/>
      <c r="J62" s="4" t="s">
        <v>62</v>
      </c>
      <c r="K62" s="4" t="s">
        <v>42</v>
      </c>
      <c r="L62" s="4">
        <v>0</v>
      </c>
      <c r="M62" s="4">
        <v>0</v>
      </c>
      <c r="N62" s="4"/>
      <c r="O62" s="4"/>
    </row>
    <row r="63" spans="1:15" x14ac:dyDescent="0.25">
      <c r="A63" s="4" t="s">
        <v>68</v>
      </c>
      <c r="B63" s="4" t="s">
        <v>259</v>
      </c>
      <c r="C63" s="4"/>
      <c r="D63" s="4"/>
      <c r="E63" s="4"/>
      <c r="F63" s="4" t="s">
        <v>242</v>
      </c>
      <c r="G63" s="4"/>
      <c r="H63" s="4"/>
      <c r="J63" s="4"/>
      <c r="K63" s="4"/>
      <c r="L63" s="4"/>
      <c r="M63" s="4"/>
      <c r="N63" s="4"/>
      <c r="O63" s="4"/>
    </row>
    <row r="64" spans="1:15" x14ac:dyDescent="0.25">
      <c r="A64" s="4" t="s">
        <v>70</v>
      </c>
      <c r="B64" s="4" t="s">
        <v>271</v>
      </c>
      <c r="C64" s="4"/>
      <c r="D64" s="4"/>
      <c r="E64" s="4"/>
      <c r="F64" s="4" t="s">
        <v>247</v>
      </c>
      <c r="G64" s="4"/>
      <c r="H64" s="4"/>
      <c r="J64" s="4" t="s">
        <v>69</v>
      </c>
      <c r="K64" s="4" t="s">
        <v>48</v>
      </c>
      <c r="L64" s="4">
        <v>550000</v>
      </c>
      <c r="M64" s="39">
        <f>0.015*L64</f>
        <v>8250</v>
      </c>
      <c r="N64" s="4"/>
      <c r="O64" s="4"/>
    </row>
    <row r="65" spans="10:15" x14ac:dyDescent="0.25">
      <c r="J65" s="4" t="s">
        <v>117</v>
      </c>
      <c r="K65" s="4" t="s">
        <v>48</v>
      </c>
      <c r="L65" s="4">
        <v>4075500</v>
      </c>
      <c r="M65" s="39">
        <f t="shared" ref="M65:M70" si="7">0.015*L65</f>
        <v>61132.5</v>
      </c>
      <c r="N65" s="4"/>
      <c r="O65" s="4"/>
    </row>
    <row r="66" spans="10:15" x14ac:dyDescent="0.25">
      <c r="J66" s="4" t="s">
        <v>71</v>
      </c>
      <c r="K66" s="4" t="s">
        <v>48</v>
      </c>
      <c r="L66" s="4">
        <v>550000</v>
      </c>
      <c r="M66" s="39">
        <f t="shared" si="7"/>
        <v>8250</v>
      </c>
      <c r="N66" s="4"/>
      <c r="O66" s="4"/>
    </row>
    <row r="67" spans="10:15" x14ac:dyDescent="0.25">
      <c r="J67" s="4" t="s">
        <v>75</v>
      </c>
      <c r="K67" s="4" t="s">
        <v>48</v>
      </c>
      <c r="L67" s="4">
        <v>12000000</v>
      </c>
      <c r="M67" s="39">
        <f t="shared" si="7"/>
        <v>180000</v>
      </c>
      <c r="N67" s="4"/>
      <c r="O67" s="4"/>
    </row>
    <row r="68" spans="10:15" x14ac:dyDescent="0.25">
      <c r="J68" s="4" t="s">
        <v>66</v>
      </c>
      <c r="K68" s="4" t="s">
        <v>48</v>
      </c>
      <c r="L68" s="4">
        <v>50000</v>
      </c>
      <c r="M68" s="39">
        <f t="shared" si="7"/>
        <v>750</v>
      </c>
      <c r="N68" s="4"/>
      <c r="O68" s="4"/>
    </row>
    <row r="69" spans="10:15" x14ac:dyDescent="0.25">
      <c r="J69" s="4" t="s">
        <v>67</v>
      </c>
      <c r="K69" s="4" t="s">
        <v>48</v>
      </c>
      <c r="L69" s="4">
        <v>45000</v>
      </c>
      <c r="M69" s="39">
        <f t="shared" si="7"/>
        <v>675</v>
      </c>
      <c r="N69" s="4"/>
      <c r="O69" s="4"/>
    </row>
    <row r="70" spans="10:15" x14ac:dyDescent="0.25">
      <c r="J70" s="4" t="s">
        <v>68</v>
      </c>
      <c r="K70" s="4" t="s">
        <v>48</v>
      </c>
      <c r="L70" s="4">
        <v>60000</v>
      </c>
      <c r="M70" s="39">
        <f t="shared" si="7"/>
        <v>900</v>
      </c>
      <c r="N70" s="4"/>
      <c r="O70" s="4"/>
    </row>
    <row r="71" spans="10:15" x14ac:dyDescent="0.25">
      <c r="J71" s="4" t="s">
        <v>70</v>
      </c>
      <c r="K71" s="4" t="s">
        <v>48</v>
      </c>
      <c r="L71" s="4">
        <v>0</v>
      </c>
      <c r="M71" s="4">
        <v>50000</v>
      </c>
      <c r="N71" s="4"/>
      <c r="O71" s="4"/>
    </row>
    <row r="72" spans="10:15" x14ac:dyDescent="0.25">
      <c r="J72" s="4"/>
      <c r="K72" s="4"/>
      <c r="L72" s="4"/>
      <c r="M72" s="4"/>
      <c r="N72" s="4"/>
      <c r="O72" s="4"/>
    </row>
    <row r="73" spans="10:15" x14ac:dyDescent="0.25">
      <c r="J73" s="4" t="s">
        <v>69</v>
      </c>
      <c r="K73" s="4" t="s">
        <v>42</v>
      </c>
      <c r="L73" s="4">
        <v>0</v>
      </c>
      <c r="M73" s="4">
        <v>0</v>
      </c>
      <c r="N73" s="4"/>
      <c r="O73" s="4"/>
    </row>
    <row r="74" spans="10:15" x14ac:dyDescent="0.25">
      <c r="J74" s="4" t="s">
        <v>117</v>
      </c>
      <c r="K74" s="4" t="s">
        <v>42</v>
      </c>
      <c r="L74" s="4">
        <v>0</v>
      </c>
      <c r="M74" s="4">
        <v>0</v>
      </c>
      <c r="N74" s="4"/>
      <c r="O74" s="4"/>
    </row>
    <row r="75" spans="10:15" x14ac:dyDescent="0.25">
      <c r="J75" s="4" t="s">
        <v>71</v>
      </c>
      <c r="K75" s="4" t="s">
        <v>42</v>
      </c>
      <c r="L75" s="4">
        <v>0</v>
      </c>
      <c r="M75" s="4">
        <v>0</v>
      </c>
      <c r="N75" s="4"/>
      <c r="O75" s="4"/>
    </row>
    <row r="76" spans="10:15" x14ac:dyDescent="0.25">
      <c r="J76" s="4" t="s">
        <v>75</v>
      </c>
      <c r="K76" s="4" t="s">
        <v>42</v>
      </c>
      <c r="L76" s="4">
        <v>0</v>
      </c>
      <c r="M76" s="4">
        <v>0</v>
      </c>
      <c r="N76" s="4"/>
      <c r="O76" s="4"/>
    </row>
    <row r="77" spans="10:15" x14ac:dyDescent="0.25">
      <c r="J77" s="4" t="s">
        <v>66</v>
      </c>
      <c r="K77" s="4" t="s">
        <v>42</v>
      </c>
      <c r="L77" s="4">
        <v>0</v>
      </c>
      <c r="M77" s="4">
        <v>0</v>
      </c>
      <c r="N77" s="4"/>
      <c r="O77" s="4"/>
    </row>
    <row r="78" spans="10:15" x14ac:dyDescent="0.25">
      <c r="J78" s="4" t="s">
        <v>67</v>
      </c>
      <c r="K78" s="4" t="s">
        <v>42</v>
      </c>
      <c r="L78" s="4">
        <v>0</v>
      </c>
      <c r="M78" s="4">
        <v>0</v>
      </c>
      <c r="N78" s="4"/>
      <c r="O78" s="4"/>
    </row>
    <row r="79" spans="10:15" x14ac:dyDescent="0.25">
      <c r="J79" s="4" t="s">
        <v>68</v>
      </c>
      <c r="K79" s="4" t="s">
        <v>42</v>
      </c>
      <c r="L79" s="4">
        <v>0</v>
      </c>
      <c r="M79" s="4">
        <v>0</v>
      </c>
      <c r="N79" s="4"/>
      <c r="O79" s="4"/>
    </row>
    <row r="80" spans="10:15" x14ac:dyDescent="0.25">
      <c r="J80" s="4" t="s">
        <v>70</v>
      </c>
      <c r="K80" s="4" t="s">
        <v>42</v>
      </c>
      <c r="L80" s="4">
        <v>0</v>
      </c>
      <c r="M80" s="4">
        <v>0</v>
      </c>
      <c r="N80" s="4"/>
      <c r="O80" s="4"/>
    </row>
  </sheetData>
  <mergeCells count="4">
    <mergeCell ref="A1:H1"/>
    <mergeCell ref="J1:O1"/>
    <mergeCell ref="A40:H40"/>
    <mergeCell ref="J40:O4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51BF5-51D2-42D0-8EA9-04AF6AFF0130}">
  <dimension ref="A1:AC53"/>
  <sheetViews>
    <sheetView showGridLines="0" workbookViewId="0">
      <selection activeCell="AB2" sqref="AB2:AC2"/>
    </sheetView>
  </sheetViews>
  <sheetFormatPr defaultRowHeight="15" x14ac:dyDescent="0.25"/>
  <cols>
    <col min="1" max="1" width="25.7109375" style="2" customWidth="1"/>
    <col min="2" max="2" width="30.7109375" style="2" customWidth="1"/>
    <col min="3" max="3" width="20.7109375" style="2" customWidth="1"/>
    <col min="4" max="6" width="12.7109375" style="2" customWidth="1"/>
    <col min="7" max="7" width="10.7109375" style="2" customWidth="1"/>
    <col min="8" max="8" width="3.7109375" style="2" customWidth="1"/>
    <col min="9" max="9" width="25.7109375" style="2" customWidth="1"/>
    <col min="10" max="10" width="20.7109375" style="2" customWidth="1"/>
    <col min="11" max="14" width="10.7109375" style="2" customWidth="1"/>
    <col min="15" max="15" width="26.7109375" style="2" customWidth="1"/>
    <col min="16" max="16" width="10.7109375" style="2" customWidth="1"/>
    <col min="17" max="17" width="3.7109375" style="2" customWidth="1"/>
    <col min="18" max="18" width="25.7109375" style="2" customWidth="1"/>
    <col min="19" max="20" width="15.7109375" style="2" customWidth="1"/>
    <col min="21" max="26" width="12.7109375" style="2" customWidth="1"/>
    <col min="27" max="28" width="9.140625" style="2"/>
    <col min="29" max="29" width="31.28515625" style="2" bestFit="1" customWidth="1"/>
    <col min="30" max="16384" width="9.140625" style="2"/>
  </cols>
  <sheetData>
    <row r="1" spans="1:29" x14ac:dyDescent="0.25">
      <c r="A1" s="65" t="s">
        <v>335</v>
      </c>
      <c r="B1" s="65"/>
      <c r="C1" s="65"/>
      <c r="D1" s="65"/>
      <c r="E1" s="65"/>
      <c r="F1" s="65"/>
      <c r="G1" s="65"/>
      <c r="I1" s="67" t="s">
        <v>337</v>
      </c>
      <c r="J1" s="68"/>
      <c r="K1" s="68"/>
      <c r="L1" s="68"/>
      <c r="M1" s="68"/>
      <c r="N1" s="68"/>
      <c r="O1" s="68"/>
      <c r="P1" s="69"/>
      <c r="R1" s="65" t="s">
        <v>339</v>
      </c>
      <c r="S1" s="65"/>
      <c r="T1" s="65"/>
      <c r="U1" s="65"/>
      <c r="V1" s="65"/>
      <c r="W1" s="65"/>
      <c r="X1" s="65"/>
      <c r="Y1" s="65"/>
      <c r="Z1" s="65"/>
    </row>
    <row r="2" spans="1:29" x14ac:dyDescent="0.25">
      <c r="A2" s="22" t="s">
        <v>278</v>
      </c>
      <c r="B2" s="23" t="s">
        <v>11</v>
      </c>
      <c r="C2" s="25" t="s">
        <v>36</v>
      </c>
      <c r="D2" s="25" t="s">
        <v>279</v>
      </c>
      <c r="E2" s="25" t="s">
        <v>3</v>
      </c>
      <c r="F2" s="23" t="s">
        <v>280</v>
      </c>
      <c r="G2" s="23" t="s">
        <v>151</v>
      </c>
      <c r="I2" s="22" t="s">
        <v>278</v>
      </c>
      <c r="J2" s="22" t="s">
        <v>287</v>
      </c>
      <c r="K2" s="22" t="s">
        <v>161</v>
      </c>
      <c r="L2" s="25" t="s">
        <v>289</v>
      </c>
      <c r="M2" s="23" t="s">
        <v>290</v>
      </c>
      <c r="N2" s="23" t="s">
        <v>291</v>
      </c>
      <c r="O2" s="23" t="s">
        <v>292</v>
      </c>
      <c r="P2" s="23" t="s">
        <v>151</v>
      </c>
      <c r="R2" s="22" t="s">
        <v>278</v>
      </c>
      <c r="S2" s="22" t="s">
        <v>36</v>
      </c>
      <c r="T2" s="22" t="s">
        <v>6</v>
      </c>
      <c r="U2" s="25" t="s">
        <v>296</v>
      </c>
      <c r="V2" s="25" t="s">
        <v>297</v>
      </c>
      <c r="W2" s="23" t="s">
        <v>298</v>
      </c>
      <c r="X2" s="23" t="s">
        <v>299</v>
      </c>
      <c r="Y2" s="23" t="s">
        <v>3</v>
      </c>
      <c r="Z2" s="23" t="s">
        <v>151</v>
      </c>
      <c r="AB2" s="39"/>
      <c r="AC2" s="4" t="s">
        <v>370</v>
      </c>
    </row>
    <row r="3" spans="1:29" ht="45" x14ac:dyDescent="0.25">
      <c r="A3" s="3" t="s">
        <v>274</v>
      </c>
      <c r="B3" s="3" t="s">
        <v>10</v>
      </c>
      <c r="C3" s="3" t="s">
        <v>275</v>
      </c>
      <c r="D3" s="3" t="s">
        <v>276</v>
      </c>
      <c r="E3" s="3" t="s">
        <v>148</v>
      </c>
      <c r="F3" s="3" t="s">
        <v>277</v>
      </c>
      <c r="G3" s="3" t="s">
        <v>144</v>
      </c>
      <c r="I3" s="28" t="s">
        <v>274</v>
      </c>
      <c r="J3" s="28" t="s">
        <v>288</v>
      </c>
      <c r="K3" s="28" t="s">
        <v>163</v>
      </c>
      <c r="L3" s="28" t="s">
        <v>293</v>
      </c>
      <c r="M3" s="28" t="s">
        <v>294</v>
      </c>
      <c r="N3" s="28" t="s">
        <v>295</v>
      </c>
      <c r="O3" s="28" t="s">
        <v>110</v>
      </c>
      <c r="P3" s="28" t="s">
        <v>144</v>
      </c>
      <c r="R3" s="28" t="s">
        <v>274</v>
      </c>
      <c r="S3" s="28" t="s">
        <v>39</v>
      </c>
      <c r="T3" s="28" t="s">
        <v>38</v>
      </c>
      <c r="U3" s="28" t="s">
        <v>300</v>
      </c>
      <c r="V3" s="28" t="s">
        <v>301</v>
      </c>
      <c r="W3" s="28" t="s">
        <v>302</v>
      </c>
      <c r="X3" s="28" t="s">
        <v>303</v>
      </c>
      <c r="Y3" s="28" t="s">
        <v>148</v>
      </c>
      <c r="Z3" s="28" t="s">
        <v>144</v>
      </c>
    </row>
    <row r="4" spans="1:29" x14ac:dyDescent="0.25">
      <c r="A4" s="4" t="s">
        <v>272</v>
      </c>
      <c r="B4" s="4" t="s">
        <v>273</v>
      </c>
      <c r="C4" s="4" t="s">
        <v>23</v>
      </c>
      <c r="D4" s="4">
        <v>3000</v>
      </c>
      <c r="E4" s="4"/>
      <c r="F4" s="4"/>
      <c r="G4" s="4"/>
      <c r="I4" s="4" t="s">
        <v>272</v>
      </c>
      <c r="J4" s="4" t="s">
        <v>41</v>
      </c>
      <c r="K4" s="4" t="s">
        <v>43</v>
      </c>
      <c r="L4" s="35">
        <f>'Tasks_Não modular'!F4</f>
        <v>37</v>
      </c>
      <c r="M4" s="35">
        <f>'Tasks_Não modular'!G4</f>
        <v>26</v>
      </c>
      <c r="N4" s="4"/>
      <c r="O4" s="4" t="s">
        <v>50</v>
      </c>
      <c r="P4" s="4"/>
      <c r="R4" s="4" t="s">
        <v>272</v>
      </c>
      <c r="S4" s="4" t="s">
        <v>41</v>
      </c>
      <c r="T4" s="4" t="s">
        <v>21</v>
      </c>
      <c r="U4" s="4"/>
      <c r="V4" s="4"/>
      <c r="W4" s="4"/>
      <c r="X4" s="4"/>
      <c r="Y4" s="4"/>
      <c r="Z4" s="4"/>
    </row>
    <row r="5" spans="1:29" x14ac:dyDescent="0.25">
      <c r="I5" s="4"/>
      <c r="J5" s="4"/>
      <c r="K5" s="4"/>
      <c r="L5" s="36"/>
      <c r="M5" s="36"/>
      <c r="N5" s="4"/>
      <c r="O5" s="4"/>
      <c r="P5" s="4"/>
      <c r="R5" s="4" t="s">
        <v>272</v>
      </c>
      <c r="S5" s="4" t="s">
        <v>21</v>
      </c>
      <c r="T5" s="4" t="s">
        <v>23</v>
      </c>
      <c r="U5" s="4"/>
      <c r="V5" s="4"/>
      <c r="W5" s="4"/>
      <c r="X5" s="4"/>
      <c r="Y5" s="4"/>
      <c r="Z5" s="4"/>
    </row>
    <row r="6" spans="1:29" x14ac:dyDescent="0.25">
      <c r="I6" s="4" t="s">
        <v>272</v>
      </c>
      <c r="J6" s="4" t="s">
        <v>21</v>
      </c>
      <c r="K6" s="4" t="s">
        <v>43</v>
      </c>
      <c r="L6" s="35">
        <f>'Tasks_Não modular'!F6</f>
        <v>31</v>
      </c>
      <c r="M6" s="35">
        <f>'Tasks_Não modular'!G6</f>
        <v>7</v>
      </c>
      <c r="N6" s="4"/>
      <c r="O6" s="4" t="s">
        <v>57</v>
      </c>
      <c r="P6" s="4"/>
    </row>
    <row r="7" spans="1:29" x14ac:dyDescent="0.25">
      <c r="I7" s="4" t="s">
        <v>272</v>
      </c>
      <c r="J7" s="4" t="s">
        <v>21</v>
      </c>
      <c r="K7" s="4" t="s">
        <v>48</v>
      </c>
      <c r="L7" s="35">
        <f>'Tasks_Não modular'!F7</f>
        <v>37</v>
      </c>
      <c r="M7" s="35">
        <f>'Tasks_Não modular'!G7</f>
        <v>7</v>
      </c>
      <c r="N7" s="4"/>
      <c r="O7" s="4" t="s">
        <v>63</v>
      </c>
      <c r="P7" s="4"/>
    </row>
    <row r="8" spans="1:29" x14ac:dyDescent="0.25">
      <c r="I8" s="4" t="s">
        <v>272</v>
      </c>
      <c r="J8" s="4" t="s">
        <v>21</v>
      </c>
      <c r="K8" s="4" t="s">
        <v>42</v>
      </c>
      <c r="L8" s="35">
        <f>'Tasks_Não modular'!F8</f>
        <v>37</v>
      </c>
      <c r="M8" s="35">
        <f>'Tasks_Não modular'!G8</f>
        <v>7</v>
      </c>
      <c r="N8" s="4"/>
      <c r="O8" s="4" t="s">
        <v>64</v>
      </c>
      <c r="P8" s="4"/>
    </row>
    <row r="9" spans="1:29" x14ac:dyDescent="0.25">
      <c r="I9" s="4"/>
      <c r="J9" s="4"/>
      <c r="K9" s="4"/>
      <c r="L9" s="36"/>
      <c r="M9" s="36"/>
      <c r="N9" s="4"/>
      <c r="O9" s="4"/>
      <c r="P9" s="4"/>
    </row>
    <row r="10" spans="1:29" x14ac:dyDescent="0.25">
      <c r="I10" s="4" t="s">
        <v>272</v>
      </c>
      <c r="J10" s="4" t="s">
        <v>23</v>
      </c>
      <c r="K10" s="4" t="s">
        <v>48</v>
      </c>
      <c r="L10" s="35">
        <f>'Tasks_Não modular'!F15</f>
        <v>292</v>
      </c>
      <c r="M10" s="35">
        <f>'Tasks_Não modular'!G15</f>
        <v>200</v>
      </c>
      <c r="N10" s="4"/>
      <c r="O10" s="4" t="s">
        <v>77</v>
      </c>
      <c r="P10" s="4"/>
    </row>
    <row r="11" spans="1:29" x14ac:dyDescent="0.25">
      <c r="I11" s="4" t="s">
        <v>272</v>
      </c>
      <c r="J11" s="4" t="s">
        <v>23</v>
      </c>
      <c r="K11" s="4" t="s">
        <v>42</v>
      </c>
      <c r="L11" s="35">
        <f>'Tasks_Não modular'!F16</f>
        <v>292</v>
      </c>
      <c r="M11" s="35">
        <f>'Tasks_Não modular'!G16</f>
        <v>200</v>
      </c>
      <c r="N11" s="4"/>
      <c r="O11" s="4" t="s">
        <v>78</v>
      </c>
      <c r="P11" s="4"/>
    </row>
    <row r="13" spans="1:29" x14ac:dyDescent="0.25">
      <c r="A13" s="65" t="s">
        <v>336</v>
      </c>
      <c r="B13" s="65"/>
      <c r="C13" s="65"/>
      <c r="D13" s="65"/>
      <c r="E13" s="65"/>
      <c r="F13" s="65"/>
      <c r="G13" s="65"/>
      <c r="I13" s="67" t="s">
        <v>338</v>
      </c>
      <c r="J13" s="68"/>
      <c r="K13" s="68"/>
      <c r="L13" s="68"/>
      <c r="M13" s="68"/>
      <c r="N13" s="68"/>
      <c r="O13" s="68"/>
      <c r="P13" s="69"/>
      <c r="R13" s="65" t="s">
        <v>340</v>
      </c>
      <c r="S13" s="65"/>
      <c r="T13" s="65"/>
      <c r="U13" s="65"/>
      <c r="V13" s="65"/>
      <c r="W13" s="65"/>
      <c r="X13" s="65"/>
      <c r="Y13" s="65"/>
      <c r="Z13" s="65"/>
    </row>
    <row r="14" spans="1:29" x14ac:dyDescent="0.25">
      <c r="A14" s="22" t="s">
        <v>278</v>
      </c>
      <c r="B14" s="23" t="s">
        <v>11</v>
      </c>
      <c r="C14" s="25" t="s">
        <v>36</v>
      </c>
      <c r="D14" s="25" t="s">
        <v>279</v>
      </c>
      <c r="E14" s="25" t="s">
        <v>3</v>
      </c>
      <c r="F14" s="23" t="s">
        <v>280</v>
      </c>
      <c r="G14" s="23" t="s">
        <v>151</v>
      </c>
      <c r="I14" s="22" t="s">
        <v>278</v>
      </c>
      <c r="J14" s="22" t="s">
        <v>287</v>
      </c>
      <c r="K14" s="22" t="s">
        <v>161</v>
      </c>
      <c r="L14" s="25" t="s">
        <v>289</v>
      </c>
      <c r="M14" s="23" t="s">
        <v>290</v>
      </c>
      <c r="N14" s="23" t="s">
        <v>291</v>
      </c>
      <c r="O14" s="23" t="s">
        <v>292</v>
      </c>
      <c r="P14" s="23" t="s">
        <v>151</v>
      </c>
      <c r="R14" s="22" t="s">
        <v>278</v>
      </c>
      <c r="S14" s="22" t="s">
        <v>36</v>
      </c>
      <c r="T14" s="22" t="s">
        <v>6</v>
      </c>
      <c r="U14" s="25" t="s">
        <v>296</v>
      </c>
      <c r="V14" s="25" t="s">
        <v>297</v>
      </c>
      <c r="W14" s="23" t="s">
        <v>298</v>
      </c>
      <c r="X14" s="23" t="s">
        <v>299</v>
      </c>
      <c r="Y14" s="23" t="s">
        <v>3</v>
      </c>
      <c r="Z14" s="23" t="s">
        <v>151</v>
      </c>
    </row>
    <row r="15" spans="1:29" ht="45" x14ac:dyDescent="0.25">
      <c r="A15" s="3" t="s">
        <v>274</v>
      </c>
      <c r="B15" s="3" t="s">
        <v>10</v>
      </c>
      <c r="C15" s="3" t="s">
        <v>275</v>
      </c>
      <c r="D15" s="3" t="s">
        <v>276</v>
      </c>
      <c r="E15" s="3" t="s">
        <v>148</v>
      </c>
      <c r="F15" s="3" t="s">
        <v>277</v>
      </c>
      <c r="G15" s="3" t="s">
        <v>144</v>
      </c>
      <c r="I15" s="28" t="s">
        <v>274</v>
      </c>
      <c r="J15" s="28" t="s">
        <v>288</v>
      </c>
      <c r="K15" s="28" t="s">
        <v>163</v>
      </c>
      <c r="L15" s="28" t="s">
        <v>293</v>
      </c>
      <c r="M15" s="28" t="s">
        <v>294</v>
      </c>
      <c r="N15" s="28" t="s">
        <v>295</v>
      </c>
      <c r="O15" s="28" t="s">
        <v>110</v>
      </c>
      <c r="P15" s="28" t="s">
        <v>144</v>
      </c>
      <c r="R15" s="28" t="s">
        <v>274</v>
      </c>
      <c r="S15" s="28" t="s">
        <v>39</v>
      </c>
      <c r="T15" s="28" t="s">
        <v>38</v>
      </c>
      <c r="U15" s="28" t="s">
        <v>300</v>
      </c>
      <c r="V15" s="28" t="s">
        <v>301</v>
      </c>
      <c r="W15" s="28" t="s">
        <v>302</v>
      </c>
      <c r="X15" s="28" t="s">
        <v>303</v>
      </c>
      <c r="Y15" s="28" t="s">
        <v>148</v>
      </c>
      <c r="Z15" s="28" t="s">
        <v>144</v>
      </c>
    </row>
    <row r="16" spans="1:29" x14ac:dyDescent="0.25">
      <c r="A16" s="4" t="s">
        <v>281</v>
      </c>
      <c r="B16" s="4" t="s">
        <v>282</v>
      </c>
      <c r="C16" s="4" t="s">
        <v>135</v>
      </c>
      <c r="D16" s="4">
        <v>4200</v>
      </c>
      <c r="E16" s="4"/>
      <c r="F16" s="4"/>
      <c r="G16" s="4"/>
      <c r="I16" s="4" t="s">
        <v>281</v>
      </c>
      <c r="J16" s="4" t="s">
        <v>41</v>
      </c>
      <c r="K16" s="4" t="s">
        <v>43</v>
      </c>
      <c r="L16" s="35">
        <f>'Tasks-Modular'!F4</f>
        <v>37</v>
      </c>
      <c r="M16" s="35">
        <f>'Tasks-Modular'!G4</f>
        <v>26</v>
      </c>
      <c r="N16" s="4"/>
      <c r="O16" s="4" t="s">
        <v>50</v>
      </c>
      <c r="P16" s="4"/>
      <c r="R16" s="4" t="s">
        <v>281</v>
      </c>
      <c r="S16" s="4" t="s">
        <v>41</v>
      </c>
      <c r="T16" s="4" t="s">
        <v>21</v>
      </c>
      <c r="U16" s="4"/>
      <c r="V16" s="4"/>
      <c r="W16" s="4"/>
      <c r="X16" s="4"/>
      <c r="Y16" s="4"/>
      <c r="Z16" s="4"/>
    </row>
    <row r="17" spans="1:26" x14ac:dyDescent="0.25">
      <c r="A17" s="4" t="s">
        <v>283</v>
      </c>
      <c r="B17" s="4" t="s">
        <v>284</v>
      </c>
      <c r="C17" s="4" t="s">
        <v>136</v>
      </c>
      <c r="D17" s="4">
        <v>3000</v>
      </c>
      <c r="E17" s="4"/>
      <c r="F17" s="4"/>
      <c r="G17" s="4"/>
      <c r="I17" s="4"/>
      <c r="J17" s="4"/>
      <c r="K17" s="4"/>
      <c r="L17" s="36"/>
      <c r="M17" s="36"/>
      <c r="N17" s="4"/>
      <c r="O17" s="4"/>
      <c r="P17" s="4"/>
      <c r="R17" s="4" t="s">
        <v>281</v>
      </c>
      <c r="S17" s="4" t="s">
        <v>21</v>
      </c>
      <c r="T17" s="4" t="s">
        <v>133</v>
      </c>
      <c r="U17" s="4"/>
      <c r="V17" s="4"/>
      <c r="W17" s="4"/>
      <c r="X17" s="4"/>
      <c r="Y17" s="4"/>
      <c r="Z17" s="4"/>
    </row>
    <row r="18" spans="1:26" x14ac:dyDescent="0.25">
      <c r="A18" s="4" t="s">
        <v>285</v>
      </c>
      <c r="B18" s="4" t="s">
        <v>286</v>
      </c>
      <c r="C18" s="4" t="s">
        <v>138</v>
      </c>
      <c r="D18" s="4">
        <v>3000</v>
      </c>
      <c r="E18" s="4"/>
      <c r="F18" s="4"/>
      <c r="G18" s="4"/>
      <c r="I18" s="4" t="s">
        <v>281</v>
      </c>
      <c r="J18" s="4" t="s">
        <v>21</v>
      </c>
      <c r="K18" s="4" t="s">
        <v>43</v>
      </c>
      <c r="L18" s="35">
        <f>'Tasks-Modular'!F6</f>
        <v>31</v>
      </c>
      <c r="M18" s="35">
        <f>'Tasks-Modular'!G6</f>
        <v>7</v>
      </c>
      <c r="N18" s="4"/>
      <c r="O18" s="4" t="s">
        <v>57</v>
      </c>
      <c r="P18" s="4"/>
      <c r="R18" s="4" t="s">
        <v>281</v>
      </c>
      <c r="S18" s="4" t="s">
        <v>133</v>
      </c>
      <c r="T18" s="4" t="s">
        <v>135</v>
      </c>
      <c r="U18" s="4"/>
      <c r="V18" s="4"/>
      <c r="W18" s="4"/>
      <c r="X18" s="4"/>
      <c r="Y18" s="4"/>
      <c r="Z18" s="4"/>
    </row>
    <row r="19" spans="1:26" x14ac:dyDescent="0.25">
      <c r="I19" s="4" t="s">
        <v>281</v>
      </c>
      <c r="J19" s="4" t="s">
        <v>21</v>
      </c>
      <c r="K19" s="4" t="s">
        <v>48</v>
      </c>
      <c r="L19" s="35">
        <f>'Tasks-Modular'!F7</f>
        <v>37</v>
      </c>
      <c r="M19" s="35">
        <f>'Tasks-Modular'!G7</f>
        <v>7</v>
      </c>
      <c r="N19" s="4"/>
      <c r="O19" s="4" t="s">
        <v>63</v>
      </c>
      <c r="P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I20" s="4" t="s">
        <v>281</v>
      </c>
      <c r="J20" s="4" t="s">
        <v>21</v>
      </c>
      <c r="K20" s="4" t="s">
        <v>42</v>
      </c>
      <c r="L20" s="35">
        <f>'Tasks-Modular'!F8</f>
        <v>37</v>
      </c>
      <c r="M20" s="35">
        <f>'Tasks-Modular'!G8</f>
        <v>7</v>
      </c>
      <c r="N20" s="4"/>
      <c r="O20" s="4" t="s">
        <v>64</v>
      </c>
      <c r="P20" s="4"/>
      <c r="R20" s="4" t="s">
        <v>283</v>
      </c>
      <c r="S20" s="4" t="s">
        <v>41</v>
      </c>
      <c r="T20" s="4" t="s">
        <v>21</v>
      </c>
      <c r="U20" s="4"/>
      <c r="V20" s="4"/>
      <c r="W20" s="4"/>
      <c r="X20" s="4"/>
      <c r="Y20" s="4"/>
      <c r="Z20" s="4"/>
    </row>
    <row r="21" spans="1:26" x14ac:dyDescent="0.25">
      <c r="I21" s="4"/>
      <c r="J21" s="4"/>
      <c r="K21" s="4"/>
      <c r="L21" s="36"/>
      <c r="M21" s="36"/>
      <c r="N21" s="4"/>
      <c r="O21" s="4"/>
      <c r="P21" s="4"/>
      <c r="R21" s="4" t="s">
        <v>283</v>
      </c>
      <c r="S21" s="4" t="s">
        <v>21</v>
      </c>
      <c r="T21" s="4" t="s">
        <v>133</v>
      </c>
      <c r="U21" s="4"/>
      <c r="V21" s="4"/>
      <c r="W21" s="4"/>
      <c r="X21" s="4"/>
      <c r="Y21" s="4"/>
      <c r="Z21" s="4"/>
    </row>
    <row r="22" spans="1:26" x14ac:dyDescent="0.25">
      <c r="I22" s="4" t="s">
        <v>281</v>
      </c>
      <c r="J22" s="4" t="s">
        <v>133</v>
      </c>
      <c r="K22" s="4" t="s">
        <v>43</v>
      </c>
      <c r="L22" s="35">
        <f>'Tasks-Modular'!F10</f>
        <v>34</v>
      </c>
      <c r="M22" s="35">
        <f>'Tasks-Modular'!G10</f>
        <v>10</v>
      </c>
      <c r="N22" s="4"/>
      <c r="O22" s="4" t="s">
        <v>94</v>
      </c>
      <c r="P22" s="4"/>
      <c r="R22" s="4" t="s">
        <v>283</v>
      </c>
      <c r="S22" s="4" t="s">
        <v>133</v>
      </c>
      <c r="T22" s="4" t="s">
        <v>136</v>
      </c>
      <c r="U22" s="4"/>
      <c r="V22" s="4"/>
      <c r="W22" s="4"/>
      <c r="X22" s="4"/>
      <c r="Y22" s="4"/>
      <c r="Z22" s="4"/>
    </row>
    <row r="23" spans="1:26" x14ac:dyDescent="0.25">
      <c r="I23" s="4" t="s">
        <v>281</v>
      </c>
      <c r="J23" s="4" t="s">
        <v>133</v>
      </c>
      <c r="K23" s="4" t="s">
        <v>48</v>
      </c>
      <c r="L23" s="35">
        <f>'Tasks-Modular'!F11</f>
        <v>40</v>
      </c>
      <c r="M23" s="35">
        <f>'Tasks-Modular'!G11</f>
        <v>10</v>
      </c>
      <c r="N23" s="4"/>
      <c r="O23" s="4" t="s">
        <v>96</v>
      </c>
      <c r="P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I24" s="4" t="s">
        <v>281</v>
      </c>
      <c r="J24" s="4" t="s">
        <v>133</v>
      </c>
      <c r="K24" s="4" t="s">
        <v>42</v>
      </c>
      <c r="L24" s="35">
        <f>'Tasks-Modular'!F12</f>
        <v>40</v>
      </c>
      <c r="M24" s="35">
        <f>'Tasks-Modular'!G12</f>
        <v>10</v>
      </c>
      <c r="N24" s="4"/>
      <c r="O24" s="4" t="s">
        <v>98</v>
      </c>
      <c r="P24" s="4"/>
      <c r="R24" s="4" t="s">
        <v>285</v>
      </c>
      <c r="S24" s="4" t="s">
        <v>41</v>
      </c>
      <c r="T24" s="4" t="s">
        <v>21</v>
      </c>
      <c r="U24" s="4"/>
      <c r="V24" s="4"/>
      <c r="W24" s="4"/>
      <c r="X24" s="4"/>
      <c r="Y24" s="4"/>
      <c r="Z24" s="4"/>
    </row>
    <row r="25" spans="1:26" x14ac:dyDescent="0.25">
      <c r="I25" s="4"/>
      <c r="J25" s="4"/>
      <c r="K25" s="4"/>
      <c r="L25" s="36"/>
      <c r="M25" s="36"/>
      <c r="N25" s="4"/>
      <c r="O25" s="4"/>
      <c r="P25" s="4"/>
      <c r="R25" s="4" t="s">
        <v>285</v>
      </c>
      <c r="S25" s="4" t="s">
        <v>21</v>
      </c>
      <c r="T25" s="4" t="s">
        <v>133</v>
      </c>
      <c r="U25" s="4"/>
      <c r="V25" s="4"/>
      <c r="W25" s="4"/>
      <c r="X25" s="4"/>
      <c r="Y25" s="4"/>
      <c r="Z25" s="4"/>
    </row>
    <row r="26" spans="1:26" x14ac:dyDescent="0.25">
      <c r="I26" s="4" t="s">
        <v>281</v>
      </c>
      <c r="J26" s="4" t="s">
        <v>135</v>
      </c>
      <c r="K26" s="4" t="s">
        <v>48</v>
      </c>
      <c r="L26" s="35">
        <f>'Tasks-Modular'!F20</f>
        <v>219</v>
      </c>
      <c r="M26" s="35">
        <f>'Tasks-Modular'!G20</f>
        <v>127</v>
      </c>
      <c r="N26" s="4"/>
      <c r="O26" s="4" t="s">
        <v>106</v>
      </c>
      <c r="P26" s="4"/>
      <c r="R26" s="4" t="s">
        <v>285</v>
      </c>
      <c r="S26" s="4" t="s">
        <v>133</v>
      </c>
      <c r="T26" s="4" t="s">
        <v>138</v>
      </c>
      <c r="U26" s="4"/>
      <c r="V26" s="4"/>
      <c r="W26" s="4"/>
      <c r="X26" s="4"/>
      <c r="Y26" s="4"/>
      <c r="Z26" s="4"/>
    </row>
    <row r="27" spans="1:26" x14ac:dyDescent="0.25">
      <c r="I27" s="4" t="s">
        <v>281</v>
      </c>
      <c r="J27" s="4" t="s">
        <v>135</v>
      </c>
      <c r="K27" s="4" t="s">
        <v>42</v>
      </c>
      <c r="L27" s="35">
        <f>'Tasks-Modular'!F21</f>
        <v>219</v>
      </c>
      <c r="M27" s="35">
        <f>'Tasks-Modular'!G21</f>
        <v>127</v>
      </c>
      <c r="N27" s="4"/>
      <c r="O27" s="4" t="s">
        <v>108</v>
      </c>
      <c r="P27" s="4"/>
    </row>
    <row r="28" spans="1:26" x14ac:dyDescent="0.25">
      <c r="I28" s="4"/>
      <c r="J28" s="4"/>
      <c r="K28" s="4"/>
      <c r="L28" s="36"/>
      <c r="M28" s="36"/>
      <c r="N28" s="4"/>
      <c r="O28" s="4"/>
      <c r="P28" s="4"/>
    </row>
    <row r="29" spans="1:26" x14ac:dyDescent="0.25">
      <c r="I29" s="4" t="s">
        <v>283</v>
      </c>
      <c r="J29" s="4" t="s">
        <v>41</v>
      </c>
      <c r="K29" s="4" t="s">
        <v>43</v>
      </c>
      <c r="L29" s="35">
        <f>'Tasks-Modular'!F4</f>
        <v>37</v>
      </c>
      <c r="M29" s="35">
        <f>'Tasks-Modular'!G4</f>
        <v>26</v>
      </c>
      <c r="N29" s="4"/>
      <c r="O29" s="4" t="s">
        <v>50</v>
      </c>
      <c r="P29" s="4"/>
    </row>
    <row r="30" spans="1:26" x14ac:dyDescent="0.25">
      <c r="I30" s="4"/>
      <c r="J30" s="4"/>
      <c r="K30" s="4"/>
      <c r="L30" s="36"/>
      <c r="M30" s="36"/>
      <c r="N30" s="4"/>
      <c r="O30" s="4"/>
      <c r="P30" s="4"/>
    </row>
    <row r="31" spans="1:26" x14ac:dyDescent="0.25">
      <c r="I31" s="4" t="s">
        <v>283</v>
      </c>
      <c r="J31" s="4" t="s">
        <v>21</v>
      </c>
      <c r="K31" s="4" t="s">
        <v>43</v>
      </c>
      <c r="L31" s="35">
        <f>'Tasks-Modular'!F6</f>
        <v>31</v>
      </c>
      <c r="M31" s="35">
        <f>'Tasks-Modular'!G6</f>
        <v>7</v>
      </c>
      <c r="N31" s="4"/>
      <c r="O31" s="4" t="s">
        <v>57</v>
      </c>
      <c r="P31" s="4"/>
    </row>
    <row r="32" spans="1:26" x14ac:dyDescent="0.25">
      <c r="I32" s="4" t="s">
        <v>283</v>
      </c>
      <c r="J32" s="4" t="s">
        <v>21</v>
      </c>
      <c r="K32" s="4" t="s">
        <v>48</v>
      </c>
      <c r="L32" s="35">
        <f>'Tasks-Modular'!F7</f>
        <v>37</v>
      </c>
      <c r="M32" s="35">
        <f>'Tasks-Modular'!G7</f>
        <v>7</v>
      </c>
      <c r="N32" s="4"/>
      <c r="O32" s="4" t="s">
        <v>63</v>
      </c>
      <c r="P32" s="4"/>
    </row>
    <row r="33" spans="9:16" x14ac:dyDescent="0.25">
      <c r="I33" s="4" t="s">
        <v>283</v>
      </c>
      <c r="J33" s="4" t="s">
        <v>21</v>
      </c>
      <c r="K33" s="4" t="s">
        <v>42</v>
      </c>
      <c r="L33" s="35">
        <f>'Tasks-Modular'!F8</f>
        <v>37</v>
      </c>
      <c r="M33" s="35">
        <f>'Tasks-Modular'!G8</f>
        <v>7</v>
      </c>
      <c r="N33" s="4"/>
      <c r="O33" s="4" t="s">
        <v>64</v>
      </c>
      <c r="P33" s="4"/>
    </row>
    <row r="34" spans="9:16" x14ac:dyDescent="0.25">
      <c r="I34" s="4"/>
      <c r="J34" s="4"/>
      <c r="K34" s="4"/>
      <c r="L34" s="36"/>
      <c r="M34" s="36"/>
      <c r="N34" s="4"/>
      <c r="O34" s="4"/>
      <c r="P34" s="4"/>
    </row>
    <row r="35" spans="9:16" x14ac:dyDescent="0.25">
      <c r="I35" s="4" t="s">
        <v>283</v>
      </c>
      <c r="J35" s="4" t="s">
        <v>133</v>
      </c>
      <c r="K35" s="4" t="s">
        <v>43</v>
      </c>
      <c r="L35" s="35">
        <f>'Tasks-Modular'!F10</f>
        <v>34</v>
      </c>
      <c r="M35" s="35">
        <f>'Tasks-Modular'!G10</f>
        <v>10</v>
      </c>
      <c r="N35" s="4"/>
      <c r="O35" s="4" t="s">
        <v>94</v>
      </c>
      <c r="P35" s="4"/>
    </row>
    <row r="36" spans="9:16" x14ac:dyDescent="0.25">
      <c r="I36" s="4" t="s">
        <v>283</v>
      </c>
      <c r="J36" s="4" t="s">
        <v>133</v>
      </c>
      <c r="K36" s="4" t="s">
        <v>48</v>
      </c>
      <c r="L36" s="35">
        <f>'Tasks-Modular'!F11</f>
        <v>40</v>
      </c>
      <c r="M36" s="35">
        <f>'Tasks-Modular'!G11</f>
        <v>10</v>
      </c>
      <c r="N36" s="4"/>
      <c r="O36" s="4" t="s">
        <v>96</v>
      </c>
      <c r="P36" s="4"/>
    </row>
    <row r="37" spans="9:16" x14ac:dyDescent="0.25">
      <c r="I37" s="4" t="s">
        <v>283</v>
      </c>
      <c r="J37" s="4" t="s">
        <v>133</v>
      </c>
      <c r="K37" s="4" t="s">
        <v>42</v>
      </c>
      <c r="L37" s="35">
        <f>'Tasks-Modular'!F12</f>
        <v>40</v>
      </c>
      <c r="M37" s="35">
        <f>'Tasks-Modular'!G12</f>
        <v>10</v>
      </c>
      <c r="N37" s="4"/>
      <c r="O37" s="4" t="s">
        <v>98</v>
      </c>
      <c r="P37" s="4"/>
    </row>
    <row r="38" spans="9:16" x14ac:dyDescent="0.25">
      <c r="I38" s="4"/>
      <c r="J38" s="4"/>
      <c r="K38" s="4"/>
      <c r="L38" s="36"/>
      <c r="M38" s="36"/>
      <c r="N38" s="4"/>
      <c r="O38" s="4"/>
      <c r="P38" s="4"/>
    </row>
    <row r="39" spans="9:16" x14ac:dyDescent="0.25">
      <c r="I39" s="4" t="s">
        <v>283</v>
      </c>
      <c r="J39" s="4" t="s">
        <v>136</v>
      </c>
      <c r="K39" s="4" t="s">
        <v>48</v>
      </c>
      <c r="L39" s="35">
        <f>'Tasks-Modular'!F20</f>
        <v>219</v>
      </c>
      <c r="M39" s="35">
        <f>'Tasks-Modular'!G20</f>
        <v>127</v>
      </c>
      <c r="N39" s="4"/>
      <c r="O39" s="4" t="s">
        <v>106</v>
      </c>
      <c r="P39" s="4"/>
    </row>
    <row r="40" spans="9:16" x14ac:dyDescent="0.25">
      <c r="I40" s="4" t="s">
        <v>283</v>
      </c>
      <c r="J40" s="4" t="s">
        <v>136</v>
      </c>
      <c r="K40" s="4" t="s">
        <v>42</v>
      </c>
      <c r="L40" s="35">
        <f>'Tasks-Modular'!F21</f>
        <v>219</v>
      </c>
      <c r="M40" s="35">
        <f>'Tasks-Modular'!G21</f>
        <v>127</v>
      </c>
      <c r="N40" s="4"/>
      <c r="O40" s="4" t="s">
        <v>108</v>
      </c>
      <c r="P40" s="4"/>
    </row>
    <row r="41" spans="9:16" x14ac:dyDescent="0.25">
      <c r="I41" s="4"/>
      <c r="J41" s="4"/>
      <c r="K41" s="4"/>
      <c r="L41" s="36"/>
      <c r="M41" s="36"/>
      <c r="N41" s="4"/>
      <c r="O41" s="4"/>
      <c r="P41" s="4"/>
    </row>
    <row r="42" spans="9:16" x14ac:dyDescent="0.25">
      <c r="I42" s="4" t="s">
        <v>285</v>
      </c>
      <c r="J42" s="4" t="s">
        <v>41</v>
      </c>
      <c r="K42" s="4" t="s">
        <v>43</v>
      </c>
      <c r="L42" s="35">
        <f>'Tasks-Modular'!F4</f>
        <v>37</v>
      </c>
      <c r="M42" s="35">
        <f>'Tasks-Modular'!G4</f>
        <v>26</v>
      </c>
      <c r="N42" s="4"/>
      <c r="O42" s="4" t="s">
        <v>50</v>
      </c>
      <c r="P42" s="4"/>
    </row>
    <row r="43" spans="9:16" x14ac:dyDescent="0.25">
      <c r="I43" s="4"/>
      <c r="J43" s="4"/>
      <c r="K43" s="4"/>
      <c r="L43" s="36"/>
      <c r="M43" s="36"/>
      <c r="N43" s="4"/>
      <c r="O43" s="4"/>
      <c r="P43" s="4"/>
    </row>
    <row r="44" spans="9:16" x14ac:dyDescent="0.25">
      <c r="I44" s="4" t="s">
        <v>285</v>
      </c>
      <c r="J44" s="4" t="s">
        <v>21</v>
      </c>
      <c r="K44" s="4" t="s">
        <v>43</v>
      </c>
      <c r="L44" s="35">
        <f>'Tasks-Modular'!F6</f>
        <v>31</v>
      </c>
      <c r="M44" s="35">
        <f>'Tasks-Modular'!G6</f>
        <v>7</v>
      </c>
      <c r="N44" s="4"/>
      <c r="O44" s="4" t="s">
        <v>57</v>
      </c>
      <c r="P44" s="4"/>
    </row>
    <row r="45" spans="9:16" x14ac:dyDescent="0.25">
      <c r="I45" s="4" t="s">
        <v>285</v>
      </c>
      <c r="J45" s="4" t="s">
        <v>21</v>
      </c>
      <c r="K45" s="4" t="s">
        <v>48</v>
      </c>
      <c r="L45" s="35">
        <f>'Tasks-Modular'!F7</f>
        <v>37</v>
      </c>
      <c r="M45" s="35">
        <f>'Tasks-Modular'!G7</f>
        <v>7</v>
      </c>
      <c r="N45" s="4"/>
      <c r="O45" s="4" t="s">
        <v>63</v>
      </c>
      <c r="P45" s="4"/>
    </row>
    <row r="46" spans="9:16" x14ac:dyDescent="0.25">
      <c r="I46" s="4" t="s">
        <v>285</v>
      </c>
      <c r="J46" s="4" t="s">
        <v>21</v>
      </c>
      <c r="K46" s="4" t="s">
        <v>42</v>
      </c>
      <c r="L46" s="35">
        <f>'Tasks-Modular'!F8</f>
        <v>37</v>
      </c>
      <c r="M46" s="35">
        <f>'Tasks-Modular'!G8</f>
        <v>7</v>
      </c>
      <c r="N46" s="4"/>
      <c r="O46" s="4" t="s">
        <v>64</v>
      </c>
      <c r="P46" s="4"/>
    </row>
    <row r="47" spans="9:16" x14ac:dyDescent="0.25">
      <c r="I47" s="4"/>
      <c r="J47" s="4"/>
      <c r="K47" s="4"/>
      <c r="L47" s="36"/>
      <c r="M47" s="36"/>
      <c r="N47" s="4"/>
      <c r="O47" s="4"/>
      <c r="P47" s="4"/>
    </row>
    <row r="48" spans="9:16" x14ac:dyDescent="0.25">
      <c r="I48" s="4" t="s">
        <v>285</v>
      </c>
      <c r="J48" s="4" t="s">
        <v>133</v>
      </c>
      <c r="K48" s="4" t="s">
        <v>43</v>
      </c>
      <c r="L48" s="35">
        <f>'Tasks-Modular'!F10</f>
        <v>34</v>
      </c>
      <c r="M48" s="35">
        <f>'Tasks-Modular'!G10</f>
        <v>10</v>
      </c>
      <c r="N48" s="4"/>
      <c r="O48" s="4" t="s">
        <v>94</v>
      </c>
      <c r="P48" s="4"/>
    </row>
    <row r="49" spans="9:16" x14ac:dyDescent="0.25">
      <c r="I49" s="4" t="s">
        <v>285</v>
      </c>
      <c r="J49" s="4" t="s">
        <v>133</v>
      </c>
      <c r="K49" s="4" t="s">
        <v>48</v>
      </c>
      <c r="L49" s="35">
        <f>'Tasks-Modular'!F11</f>
        <v>40</v>
      </c>
      <c r="M49" s="35">
        <f>'Tasks-Modular'!G11</f>
        <v>10</v>
      </c>
      <c r="N49" s="4"/>
      <c r="O49" s="4" t="s">
        <v>96</v>
      </c>
      <c r="P49" s="4"/>
    </row>
    <row r="50" spans="9:16" x14ac:dyDescent="0.25">
      <c r="I50" s="4" t="s">
        <v>285</v>
      </c>
      <c r="J50" s="4" t="s">
        <v>133</v>
      </c>
      <c r="K50" s="4" t="s">
        <v>42</v>
      </c>
      <c r="L50" s="35">
        <f>'Tasks-Modular'!F12</f>
        <v>40</v>
      </c>
      <c r="M50" s="35">
        <f>'Tasks-Modular'!G12</f>
        <v>10</v>
      </c>
      <c r="N50" s="4"/>
      <c r="O50" s="4" t="s">
        <v>98</v>
      </c>
      <c r="P50" s="4"/>
    </row>
    <row r="51" spans="9:16" x14ac:dyDescent="0.25">
      <c r="I51" s="4"/>
      <c r="J51" s="4"/>
      <c r="K51" s="4"/>
      <c r="L51" s="36"/>
      <c r="M51" s="36"/>
      <c r="N51" s="4"/>
      <c r="O51" s="4"/>
      <c r="P51" s="4"/>
    </row>
    <row r="52" spans="9:16" x14ac:dyDescent="0.25">
      <c r="I52" s="4" t="s">
        <v>285</v>
      </c>
      <c r="J52" s="4" t="s">
        <v>138</v>
      </c>
      <c r="K52" s="4" t="s">
        <v>48</v>
      </c>
      <c r="L52" s="35">
        <f>'Tasks-Modular'!F20</f>
        <v>219</v>
      </c>
      <c r="M52" s="35">
        <f>'Tasks-Modular'!G20</f>
        <v>127</v>
      </c>
      <c r="N52" s="4"/>
      <c r="O52" s="4" t="s">
        <v>106</v>
      </c>
      <c r="P52" s="4"/>
    </row>
    <row r="53" spans="9:16" x14ac:dyDescent="0.25">
      <c r="I53" s="4" t="s">
        <v>285</v>
      </c>
      <c r="J53" s="4" t="s">
        <v>138</v>
      </c>
      <c r="K53" s="4" t="s">
        <v>42</v>
      </c>
      <c r="L53" s="35">
        <f>'Tasks-Modular'!F21</f>
        <v>219</v>
      </c>
      <c r="M53" s="35">
        <f>'Tasks-Modular'!G21</f>
        <v>127</v>
      </c>
      <c r="N53" s="4"/>
      <c r="O53" s="4" t="s">
        <v>108</v>
      </c>
      <c r="P53" s="4"/>
    </row>
  </sheetData>
  <mergeCells count="6">
    <mergeCell ref="A1:G1"/>
    <mergeCell ref="A13:G13"/>
    <mergeCell ref="I1:P1"/>
    <mergeCell ref="I13:P13"/>
    <mergeCell ref="R1:Z1"/>
    <mergeCell ref="R13:Z1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08338-30FF-4B64-889E-3A798A4B64A7}">
  <dimension ref="A1:K9"/>
  <sheetViews>
    <sheetView showGridLines="0" workbookViewId="0">
      <selection sqref="A1:C1"/>
    </sheetView>
  </sheetViews>
  <sheetFormatPr defaultRowHeight="15" x14ac:dyDescent="0.25"/>
  <cols>
    <col min="1" max="1" width="22.7109375" style="2" customWidth="1"/>
    <col min="2" max="2" width="25.7109375" style="2" customWidth="1"/>
    <col min="3" max="3" width="9.140625" style="2"/>
    <col min="4" max="4" width="3.7109375" style="2" customWidth="1"/>
    <col min="5" max="6" width="9.140625" style="2"/>
    <col min="7" max="7" width="75.7109375" style="2" customWidth="1"/>
    <col min="8" max="8" width="3.7109375" style="2" customWidth="1"/>
    <col min="9" max="9" width="25.7109375" style="2" customWidth="1"/>
    <col min="10" max="10" width="70.7109375" style="2" bestFit="1" customWidth="1"/>
    <col min="11" max="16384" width="9.140625" style="2"/>
  </cols>
  <sheetData>
    <row r="1" spans="1:11" x14ac:dyDescent="0.25">
      <c r="A1" s="65" t="s">
        <v>341</v>
      </c>
      <c r="B1" s="65"/>
      <c r="C1" s="65"/>
      <c r="E1" s="65" t="s">
        <v>343</v>
      </c>
      <c r="F1" s="65"/>
      <c r="G1" s="65"/>
      <c r="I1" s="65" t="s">
        <v>342</v>
      </c>
      <c r="J1" s="65"/>
      <c r="K1" s="65"/>
    </row>
    <row r="2" spans="1:11" s="1" customFormat="1" x14ac:dyDescent="0.25">
      <c r="A2" s="22" t="s">
        <v>159</v>
      </c>
      <c r="B2" s="23" t="s">
        <v>11</v>
      </c>
      <c r="C2" s="23" t="s">
        <v>151</v>
      </c>
      <c r="E2" s="22" t="s">
        <v>149</v>
      </c>
      <c r="F2" s="30" t="s">
        <v>150</v>
      </c>
      <c r="G2" s="23" t="s">
        <v>151</v>
      </c>
      <c r="I2" s="22" t="s">
        <v>316</v>
      </c>
      <c r="J2" s="23" t="s">
        <v>11</v>
      </c>
      <c r="K2" s="23" t="s">
        <v>151</v>
      </c>
    </row>
    <row r="3" spans="1:11" ht="60" x14ac:dyDescent="0.25">
      <c r="A3" s="28" t="s">
        <v>111</v>
      </c>
      <c r="B3" s="28" t="s">
        <v>10</v>
      </c>
      <c r="C3" s="28" t="s">
        <v>144</v>
      </c>
      <c r="E3" s="28" t="s">
        <v>112</v>
      </c>
      <c r="F3" s="28" t="s">
        <v>143</v>
      </c>
      <c r="G3" s="28" t="s">
        <v>144</v>
      </c>
      <c r="I3" s="28" t="s">
        <v>114</v>
      </c>
      <c r="J3" s="28" t="s">
        <v>10</v>
      </c>
      <c r="K3" s="28" t="s">
        <v>144</v>
      </c>
    </row>
    <row r="4" spans="1:11" x14ac:dyDescent="0.25">
      <c r="A4" s="4" t="s">
        <v>90</v>
      </c>
      <c r="B4" s="4" t="s">
        <v>304</v>
      </c>
      <c r="C4" s="4"/>
      <c r="E4" s="18" t="s">
        <v>44</v>
      </c>
      <c r="F4" s="18">
        <v>1</v>
      </c>
      <c r="G4" s="4" t="s">
        <v>89</v>
      </c>
      <c r="I4" s="4" t="s">
        <v>79</v>
      </c>
      <c r="J4" s="4" t="s">
        <v>309</v>
      </c>
      <c r="K4" s="4"/>
    </row>
    <row r="5" spans="1:11" x14ac:dyDescent="0.25">
      <c r="E5" s="18" t="s">
        <v>46</v>
      </c>
      <c r="F5" s="18">
        <v>2</v>
      </c>
      <c r="G5" s="4" t="s">
        <v>141</v>
      </c>
      <c r="I5" s="4" t="s">
        <v>86</v>
      </c>
      <c r="J5" s="4" t="s">
        <v>310</v>
      </c>
      <c r="K5" s="4"/>
    </row>
    <row r="6" spans="1:11" x14ac:dyDescent="0.25">
      <c r="E6" s="18" t="s">
        <v>47</v>
      </c>
      <c r="F6" s="18">
        <v>3</v>
      </c>
      <c r="G6" s="4" t="s">
        <v>142</v>
      </c>
      <c r="I6" s="4" t="s">
        <v>311</v>
      </c>
      <c r="J6" s="4" t="s">
        <v>312</v>
      </c>
      <c r="K6" s="4"/>
    </row>
    <row r="7" spans="1:11" x14ac:dyDescent="0.25">
      <c r="I7" s="4" t="s">
        <v>84</v>
      </c>
      <c r="J7" s="4" t="s">
        <v>313</v>
      </c>
      <c r="K7" s="4"/>
    </row>
    <row r="8" spans="1:11" x14ac:dyDescent="0.25">
      <c r="I8" s="4" t="s">
        <v>82</v>
      </c>
      <c r="J8" s="4" t="s">
        <v>314</v>
      </c>
      <c r="K8" s="4"/>
    </row>
    <row r="9" spans="1:11" x14ac:dyDescent="0.25">
      <c r="I9" s="4" t="s">
        <v>85</v>
      </c>
      <c r="J9" s="4" t="s">
        <v>315</v>
      </c>
      <c r="K9" s="4"/>
    </row>
  </sheetData>
  <mergeCells count="3">
    <mergeCell ref="E1:G1"/>
    <mergeCell ref="A1:C1"/>
    <mergeCell ref="I1:K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149CB-46F3-4908-9F6E-A249D815C633}">
  <dimension ref="A1:W84"/>
  <sheetViews>
    <sheetView showGridLines="0" workbookViewId="0">
      <selection sqref="A1:E1"/>
    </sheetView>
  </sheetViews>
  <sheetFormatPr defaultRowHeight="15" x14ac:dyDescent="0.25"/>
  <cols>
    <col min="1" max="1" width="26.7109375" style="2" customWidth="1"/>
    <col min="2" max="2" width="52.7109375" style="2" customWidth="1"/>
    <col min="3" max="3" width="22.7109375" style="2" customWidth="1"/>
    <col min="4" max="5" width="9.140625" style="2"/>
    <col min="6" max="7" width="9.7109375" style="1" customWidth="1"/>
    <col min="8" max="8" width="3.7109375" style="2" customWidth="1"/>
    <col min="9" max="9" width="25.7109375" style="2" customWidth="1"/>
    <col min="10" max="10" width="10.7109375" style="2" customWidth="1"/>
    <col min="11" max="11" width="25.7109375" style="2" customWidth="1"/>
    <col min="12" max="13" width="10.7109375" style="2" customWidth="1"/>
    <col min="14" max="14" width="3.7109375" style="2" customWidth="1"/>
    <col min="15" max="15" width="26.7109375" style="2" customWidth="1"/>
    <col min="16" max="16" width="10.7109375" style="2" customWidth="1"/>
    <col min="17" max="17" width="26.7109375" style="2" customWidth="1"/>
    <col min="18" max="20" width="10.7109375" style="2" customWidth="1"/>
    <col min="21" max="21" width="3.7109375" style="2" customWidth="1"/>
    <col min="22" max="22" width="9.140625" style="2" customWidth="1"/>
    <col min="23" max="23" width="31.28515625" style="2" bestFit="1" customWidth="1"/>
    <col min="24" max="16384" width="9.140625" style="2"/>
  </cols>
  <sheetData>
    <row r="1" spans="1:23" x14ac:dyDescent="0.25">
      <c r="A1" s="65" t="s">
        <v>345</v>
      </c>
      <c r="B1" s="65"/>
      <c r="C1" s="65"/>
      <c r="D1" s="65"/>
      <c r="E1" s="65"/>
      <c r="F1" s="8"/>
      <c r="G1" s="8"/>
      <c r="I1" s="65" t="s">
        <v>346</v>
      </c>
      <c r="J1" s="65"/>
      <c r="K1" s="65"/>
      <c r="L1" s="65"/>
      <c r="M1" s="65"/>
      <c r="O1" s="65" t="s">
        <v>350</v>
      </c>
      <c r="P1" s="65"/>
      <c r="Q1" s="65"/>
      <c r="R1" s="65"/>
      <c r="S1" s="65"/>
      <c r="T1" s="65"/>
    </row>
    <row r="2" spans="1:23" x14ac:dyDescent="0.25">
      <c r="A2" s="22" t="s">
        <v>292</v>
      </c>
      <c r="B2" s="23" t="s">
        <v>11</v>
      </c>
      <c r="C2" s="23" t="s">
        <v>159</v>
      </c>
      <c r="D2" s="23" t="s">
        <v>149</v>
      </c>
      <c r="E2" s="23" t="s">
        <v>151</v>
      </c>
      <c r="F2" s="70" t="s">
        <v>351</v>
      </c>
      <c r="G2" s="70"/>
      <c r="I2" s="22" t="s">
        <v>292</v>
      </c>
      <c r="J2" s="22" t="s">
        <v>347</v>
      </c>
      <c r="K2" s="23" t="s">
        <v>316</v>
      </c>
      <c r="L2" s="25" t="s">
        <v>348</v>
      </c>
      <c r="M2" s="23" t="s">
        <v>151</v>
      </c>
      <c r="O2" s="22" t="s">
        <v>292</v>
      </c>
      <c r="P2" s="22" t="s">
        <v>347</v>
      </c>
      <c r="Q2" s="22" t="s">
        <v>260</v>
      </c>
      <c r="R2" s="23" t="s">
        <v>172</v>
      </c>
      <c r="S2" s="23" t="s">
        <v>349</v>
      </c>
      <c r="T2" s="23" t="s">
        <v>151</v>
      </c>
      <c r="V2" s="39"/>
      <c r="W2" s="4" t="s">
        <v>370</v>
      </c>
    </row>
    <row r="3" spans="1:23" ht="60" x14ac:dyDescent="0.25">
      <c r="A3" s="28" t="s">
        <v>110</v>
      </c>
      <c r="B3" s="28" t="s">
        <v>10</v>
      </c>
      <c r="C3" s="28" t="s">
        <v>111</v>
      </c>
      <c r="D3" s="28" t="s">
        <v>112</v>
      </c>
      <c r="E3" s="28" t="s">
        <v>144</v>
      </c>
      <c r="F3" s="38" t="s">
        <v>88</v>
      </c>
      <c r="G3" s="38" t="s">
        <v>87</v>
      </c>
      <c r="I3" s="28" t="s">
        <v>110</v>
      </c>
      <c r="J3" s="28" t="s">
        <v>113</v>
      </c>
      <c r="K3" s="28" t="s">
        <v>114</v>
      </c>
      <c r="L3" s="28" t="s">
        <v>115</v>
      </c>
      <c r="M3" s="28" t="s">
        <v>144</v>
      </c>
      <c r="O3" s="28" t="s">
        <v>110</v>
      </c>
      <c r="P3" s="28" t="s">
        <v>113</v>
      </c>
      <c r="Q3" s="28" t="s">
        <v>264</v>
      </c>
      <c r="R3" s="28" t="s">
        <v>118</v>
      </c>
      <c r="S3" s="28" t="s">
        <v>119</v>
      </c>
      <c r="T3" s="28" t="s">
        <v>144</v>
      </c>
    </row>
    <row r="4" spans="1:23" x14ac:dyDescent="0.25">
      <c r="A4" s="4" t="s">
        <v>50</v>
      </c>
      <c r="B4" s="4" t="s">
        <v>89</v>
      </c>
      <c r="C4" s="4" t="s">
        <v>90</v>
      </c>
      <c r="D4" s="4" t="s">
        <v>44</v>
      </c>
      <c r="E4" s="4"/>
      <c r="F4" s="37">
        <f>SUMIF($I$4:$I$43,A4,$L$4:$L$43)</f>
        <v>37</v>
      </c>
      <c r="G4" s="37">
        <f>L5*R8+L6*R10+L7*R12</f>
        <v>26</v>
      </c>
      <c r="I4" s="4" t="s">
        <v>50</v>
      </c>
      <c r="J4" s="4">
        <v>1</v>
      </c>
      <c r="K4" s="4" t="s">
        <v>79</v>
      </c>
      <c r="L4" s="4">
        <v>24</v>
      </c>
      <c r="M4" s="4"/>
      <c r="O4" s="4" t="s">
        <v>50</v>
      </c>
      <c r="P4" s="4">
        <v>1</v>
      </c>
      <c r="Q4" s="4" t="s">
        <v>51</v>
      </c>
      <c r="R4" s="4">
        <v>1</v>
      </c>
      <c r="S4" s="4"/>
      <c r="T4" s="4"/>
    </row>
    <row r="5" spans="1:23" x14ac:dyDescent="0.25">
      <c r="A5" s="4"/>
      <c r="B5" s="4"/>
      <c r="C5" s="4"/>
      <c r="D5" s="4"/>
      <c r="E5" s="4"/>
      <c r="F5" s="37"/>
      <c r="G5" s="37"/>
      <c r="I5" s="4" t="s">
        <v>50</v>
      </c>
      <c r="J5" s="4">
        <v>2</v>
      </c>
      <c r="K5" s="4" t="s">
        <v>80</v>
      </c>
      <c r="L5" s="4">
        <v>4</v>
      </c>
      <c r="M5" s="4"/>
      <c r="O5" s="4" t="s">
        <v>50</v>
      </c>
      <c r="P5" s="4">
        <v>1</v>
      </c>
      <c r="Q5" s="4" t="s">
        <v>52</v>
      </c>
      <c r="R5" s="4">
        <v>1</v>
      </c>
      <c r="S5" s="4"/>
      <c r="T5" s="4"/>
    </row>
    <row r="6" spans="1:23" x14ac:dyDescent="0.25">
      <c r="A6" s="4" t="s">
        <v>57</v>
      </c>
      <c r="B6" s="4" t="s">
        <v>91</v>
      </c>
      <c r="C6" s="4" t="s">
        <v>90</v>
      </c>
      <c r="D6" s="4" t="s">
        <v>46</v>
      </c>
      <c r="E6" s="4"/>
      <c r="F6" s="37">
        <f t="shared" ref="F6:F16" si="0">SUMIF($I$4:$I$43,A6,$L$4:$L$43)</f>
        <v>31</v>
      </c>
      <c r="G6" s="37">
        <f>L10*R18+L11*R20</f>
        <v>7</v>
      </c>
      <c r="I6" s="4" t="s">
        <v>50</v>
      </c>
      <c r="J6" s="4">
        <v>3</v>
      </c>
      <c r="K6" s="4" t="s">
        <v>81</v>
      </c>
      <c r="L6" s="4">
        <v>6</v>
      </c>
      <c r="M6" s="4"/>
      <c r="O6" s="4" t="s">
        <v>50</v>
      </c>
      <c r="P6" s="4">
        <v>1</v>
      </c>
      <c r="Q6" s="4" t="s">
        <v>53</v>
      </c>
      <c r="R6" s="4">
        <v>1</v>
      </c>
      <c r="S6" s="4"/>
      <c r="T6" s="4"/>
    </row>
    <row r="7" spans="1:23" x14ac:dyDescent="0.25">
      <c r="A7" s="4" t="s">
        <v>63</v>
      </c>
      <c r="B7" s="4" t="s">
        <v>92</v>
      </c>
      <c r="C7" s="4" t="s">
        <v>90</v>
      </c>
      <c r="D7" s="4" t="s">
        <v>46</v>
      </c>
      <c r="E7" s="4"/>
      <c r="F7" s="37">
        <f t="shared" si="0"/>
        <v>37</v>
      </c>
      <c r="G7" s="37">
        <f>L14*R26+L15*R28</f>
        <v>7</v>
      </c>
      <c r="I7" s="4" t="s">
        <v>50</v>
      </c>
      <c r="J7" s="4">
        <v>4</v>
      </c>
      <c r="K7" s="4" t="s">
        <v>82</v>
      </c>
      <c r="L7" s="4">
        <v>3</v>
      </c>
      <c r="M7" s="4"/>
      <c r="O7" s="4" t="s">
        <v>50</v>
      </c>
      <c r="P7" s="4">
        <v>2</v>
      </c>
      <c r="Q7" s="4" t="s">
        <v>54</v>
      </c>
      <c r="R7" s="4">
        <v>1</v>
      </c>
      <c r="S7" s="4"/>
      <c r="T7" s="4"/>
    </row>
    <row r="8" spans="1:23" x14ac:dyDescent="0.25">
      <c r="A8" s="4" t="s">
        <v>64</v>
      </c>
      <c r="B8" s="4" t="s">
        <v>93</v>
      </c>
      <c r="C8" s="4" t="s">
        <v>90</v>
      </c>
      <c r="D8" s="4" t="s">
        <v>46</v>
      </c>
      <c r="E8" s="4"/>
      <c r="F8" s="37">
        <f t="shared" si="0"/>
        <v>37</v>
      </c>
      <c r="G8" s="37">
        <f>L18*R34+L19*R36</f>
        <v>7</v>
      </c>
      <c r="I8" s="4"/>
      <c r="J8" s="4"/>
      <c r="K8" s="4"/>
      <c r="L8" s="4"/>
      <c r="M8" s="4"/>
      <c r="O8" s="4" t="s">
        <v>50</v>
      </c>
      <c r="P8" s="4">
        <v>2</v>
      </c>
      <c r="Q8" s="4" t="s">
        <v>55</v>
      </c>
      <c r="R8" s="4">
        <v>2</v>
      </c>
      <c r="S8" s="4"/>
      <c r="T8" s="4"/>
    </row>
    <row r="9" spans="1:23" x14ac:dyDescent="0.25">
      <c r="A9" s="4"/>
      <c r="B9" s="4"/>
      <c r="C9" s="4"/>
      <c r="D9" s="4"/>
      <c r="E9" s="4"/>
      <c r="F9" s="37"/>
      <c r="G9" s="37"/>
      <c r="I9" s="4" t="s">
        <v>57</v>
      </c>
      <c r="J9" s="4">
        <v>1</v>
      </c>
      <c r="K9" s="4" t="s">
        <v>79</v>
      </c>
      <c r="L9" s="4">
        <v>24</v>
      </c>
      <c r="M9" s="4"/>
      <c r="O9" s="4" t="s">
        <v>50</v>
      </c>
      <c r="P9" s="4">
        <v>3</v>
      </c>
      <c r="Q9" s="4" t="s">
        <v>54</v>
      </c>
      <c r="R9" s="4">
        <v>1</v>
      </c>
      <c r="S9" s="4"/>
      <c r="T9" s="4"/>
    </row>
    <row r="10" spans="1:23" x14ac:dyDescent="0.25">
      <c r="A10" s="4" t="s">
        <v>65</v>
      </c>
      <c r="B10" s="4" t="s">
        <v>100</v>
      </c>
      <c r="C10" s="4" t="s">
        <v>90</v>
      </c>
      <c r="D10" s="4" t="s">
        <v>47</v>
      </c>
      <c r="E10" s="4"/>
      <c r="F10" s="37">
        <f t="shared" si="0"/>
        <v>108</v>
      </c>
      <c r="G10" s="37">
        <f>L22*R42+L23*R44</f>
        <v>60</v>
      </c>
      <c r="I10" s="4" t="s">
        <v>57</v>
      </c>
      <c r="J10" s="4">
        <v>2</v>
      </c>
      <c r="K10" s="4" t="s">
        <v>80</v>
      </c>
      <c r="L10" s="4">
        <v>4</v>
      </c>
      <c r="M10" s="4"/>
      <c r="O10" s="4" t="s">
        <v>50</v>
      </c>
      <c r="P10" s="4">
        <v>3</v>
      </c>
      <c r="Q10" s="4" t="s">
        <v>55</v>
      </c>
      <c r="R10" s="4">
        <v>2</v>
      </c>
      <c r="S10" s="4"/>
      <c r="T10" s="4"/>
    </row>
    <row r="11" spans="1:23" x14ac:dyDescent="0.25">
      <c r="A11" s="4" t="s">
        <v>72</v>
      </c>
      <c r="B11" s="4" t="s">
        <v>101</v>
      </c>
      <c r="C11" s="4" t="s">
        <v>90</v>
      </c>
      <c r="D11" s="4" t="s">
        <v>47</v>
      </c>
      <c r="E11" s="4"/>
      <c r="F11" s="37">
        <f t="shared" si="0"/>
        <v>108</v>
      </c>
      <c r="G11" s="37">
        <f>L26*R50+L27*R52</f>
        <v>60</v>
      </c>
      <c r="I11" s="4" t="s">
        <v>57</v>
      </c>
      <c r="J11" s="4">
        <v>3</v>
      </c>
      <c r="K11" s="4" t="s">
        <v>81</v>
      </c>
      <c r="L11" s="4">
        <v>3</v>
      </c>
      <c r="M11" s="4"/>
      <c r="O11" s="4" t="s">
        <v>50</v>
      </c>
      <c r="P11" s="4">
        <v>4</v>
      </c>
      <c r="Q11" s="4" t="s">
        <v>56</v>
      </c>
      <c r="R11" s="4">
        <v>1</v>
      </c>
      <c r="S11" s="4"/>
      <c r="T11" s="4"/>
    </row>
    <row r="12" spans="1:23" x14ac:dyDescent="0.25">
      <c r="A12" s="4" t="s">
        <v>73</v>
      </c>
      <c r="B12" s="4" t="s">
        <v>305</v>
      </c>
      <c r="C12" s="4" t="s">
        <v>90</v>
      </c>
      <c r="D12" s="4" t="s">
        <v>47</v>
      </c>
      <c r="E12" s="4"/>
      <c r="F12" s="37">
        <f t="shared" si="0"/>
        <v>268</v>
      </c>
      <c r="G12" s="37">
        <f>L30*R58+L31*R60</f>
        <v>176</v>
      </c>
      <c r="I12" s="4"/>
      <c r="J12" s="4"/>
      <c r="K12" s="4"/>
      <c r="L12" s="4"/>
      <c r="M12" s="4"/>
      <c r="O12" s="4" t="s">
        <v>50</v>
      </c>
      <c r="P12" s="4">
        <v>4</v>
      </c>
      <c r="Q12" s="4" t="s">
        <v>55</v>
      </c>
      <c r="R12" s="4">
        <v>2</v>
      </c>
      <c r="S12" s="4"/>
      <c r="T12" s="4"/>
    </row>
    <row r="13" spans="1:23" x14ac:dyDescent="0.25">
      <c r="A13" s="4" t="s">
        <v>76</v>
      </c>
      <c r="B13" s="4" t="s">
        <v>306</v>
      </c>
      <c r="C13" s="4" t="s">
        <v>90</v>
      </c>
      <c r="D13" s="4" t="s">
        <v>47</v>
      </c>
      <c r="E13" s="4"/>
      <c r="F13" s="37">
        <f t="shared" si="0"/>
        <v>268</v>
      </c>
      <c r="G13" s="37">
        <f>L34*R66+L35*R68</f>
        <v>176</v>
      </c>
      <c r="I13" s="4" t="s">
        <v>63</v>
      </c>
      <c r="J13" s="4">
        <v>1</v>
      </c>
      <c r="K13" s="4" t="s">
        <v>79</v>
      </c>
      <c r="L13" s="4">
        <v>30</v>
      </c>
      <c r="M13" s="4"/>
      <c r="O13" s="4"/>
      <c r="P13" s="4"/>
      <c r="Q13" s="4"/>
      <c r="R13" s="4"/>
      <c r="S13" s="4"/>
      <c r="T13" s="4"/>
    </row>
    <row r="14" spans="1:23" x14ac:dyDescent="0.25">
      <c r="A14" s="4"/>
      <c r="B14" s="4"/>
      <c r="C14" s="4"/>
      <c r="D14" s="4"/>
      <c r="E14" s="4"/>
      <c r="F14" s="37"/>
      <c r="G14" s="37"/>
      <c r="I14" s="4" t="s">
        <v>63</v>
      </c>
      <c r="J14" s="4">
        <v>2</v>
      </c>
      <c r="K14" s="4" t="s">
        <v>80</v>
      </c>
      <c r="L14" s="4">
        <v>4</v>
      </c>
      <c r="M14" s="4"/>
      <c r="O14" s="4" t="s">
        <v>57</v>
      </c>
      <c r="P14" s="4">
        <v>1</v>
      </c>
      <c r="Q14" s="4" t="s">
        <v>58</v>
      </c>
      <c r="R14" s="4">
        <v>1</v>
      </c>
      <c r="S14" s="4"/>
      <c r="T14" s="4"/>
    </row>
    <row r="15" spans="1:23" x14ac:dyDescent="0.25">
      <c r="A15" s="4" t="s">
        <v>77</v>
      </c>
      <c r="B15" s="4" t="s">
        <v>307</v>
      </c>
      <c r="C15" s="4" t="s">
        <v>90</v>
      </c>
      <c r="D15" s="4" t="s">
        <v>47</v>
      </c>
      <c r="E15" s="4"/>
      <c r="F15" s="37">
        <f t="shared" si="0"/>
        <v>292</v>
      </c>
      <c r="G15" s="37">
        <f>L38*R74+L39*R76</f>
        <v>200</v>
      </c>
      <c r="I15" s="4" t="s">
        <v>63</v>
      </c>
      <c r="J15" s="4">
        <v>3</v>
      </c>
      <c r="K15" s="4" t="s">
        <v>81</v>
      </c>
      <c r="L15" s="4">
        <v>3</v>
      </c>
      <c r="M15" s="4"/>
      <c r="O15" s="4" t="s">
        <v>57</v>
      </c>
      <c r="P15" s="4">
        <v>1</v>
      </c>
      <c r="Q15" s="4" t="s">
        <v>59</v>
      </c>
      <c r="R15" s="4">
        <v>1</v>
      </c>
      <c r="S15" s="4"/>
      <c r="T15" s="4"/>
    </row>
    <row r="16" spans="1:23" x14ac:dyDescent="0.25">
      <c r="A16" s="4" t="s">
        <v>78</v>
      </c>
      <c r="B16" s="4" t="s">
        <v>308</v>
      </c>
      <c r="C16" s="4" t="s">
        <v>90</v>
      </c>
      <c r="D16" s="4" t="s">
        <v>47</v>
      </c>
      <c r="E16" s="4"/>
      <c r="F16" s="37">
        <f t="shared" si="0"/>
        <v>292</v>
      </c>
      <c r="G16" s="37">
        <f>L42*R82+L43*R84</f>
        <v>200</v>
      </c>
      <c r="I16" s="4"/>
      <c r="J16" s="4"/>
      <c r="K16" s="4"/>
      <c r="L16" s="4"/>
      <c r="M16" s="4"/>
      <c r="O16" s="4" t="s">
        <v>57</v>
      </c>
      <c r="P16" s="4">
        <v>1</v>
      </c>
      <c r="Q16" s="4" t="s">
        <v>60</v>
      </c>
      <c r="R16" s="4">
        <v>1</v>
      </c>
      <c r="S16" s="4"/>
      <c r="T16" s="4"/>
    </row>
    <row r="17" spans="9:20" x14ac:dyDescent="0.25">
      <c r="I17" s="4" t="s">
        <v>64</v>
      </c>
      <c r="J17" s="4">
        <v>1</v>
      </c>
      <c r="K17" s="4" t="s">
        <v>79</v>
      </c>
      <c r="L17" s="4">
        <v>30</v>
      </c>
      <c r="M17" s="4"/>
      <c r="O17" s="4" t="s">
        <v>57</v>
      </c>
      <c r="P17" s="4">
        <v>2</v>
      </c>
      <c r="Q17" s="4" t="s">
        <v>61</v>
      </c>
      <c r="R17" s="4">
        <v>1</v>
      </c>
      <c r="S17" s="4"/>
      <c r="T17" s="4"/>
    </row>
    <row r="18" spans="9:20" x14ac:dyDescent="0.25">
      <c r="I18" s="4" t="s">
        <v>64</v>
      </c>
      <c r="J18" s="4">
        <v>2</v>
      </c>
      <c r="K18" s="4" t="s">
        <v>80</v>
      </c>
      <c r="L18" s="4">
        <v>4</v>
      </c>
      <c r="M18" s="4"/>
      <c r="O18" s="4" t="s">
        <v>57</v>
      </c>
      <c r="P18" s="4">
        <v>2</v>
      </c>
      <c r="Q18" s="4" t="s">
        <v>62</v>
      </c>
      <c r="R18" s="4">
        <v>1</v>
      </c>
      <c r="S18" s="4"/>
      <c r="T18" s="4"/>
    </row>
    <row r="19" spans="9:20" x14ac:dyDescent="0.25">
      <c r="I19" s="4" t="s">
        <v>64</v>
      </c>
      <c r="J19" s="4">
        <v>3</v>
      </c>
      <c r="K19" s="4" t="s">
        <v>81</v>
      </c>
      <c r="L19" s="4">
        <v>3</v>
      </c>
      <c r="M19" s="4"/>
      <c r="O19" s="4" t="s">
        <v>57</v>
      </c>
      <c r="P19" s="4">
        <v>3</v>
      </c>
      <c r="Q19" s="4" t="s">
        <v>61</v>
      </c>
      <c r="R19" s="4">
        <v>1</v>
      </c>
      <c r="S19" s="4"/>
      <c r="T19" s="4"/>
    </row>
    <row r="20" spans="9:20" x14ac:dyDescent="0.25">
      <c r="I20" s="4"/>
      <c r="J20" s="4"/>
      <c r="K20" s="4"/>
      <c r="L20" s="4"/>
      <c r="M20" s="4"/>
      <c r="O20" s="4" t="s">
        <v>57</v>
      </c>
      <c r="P20" s="4">
        <v>3</v>
      </c>
      <c r="Q20" s="4" t="s">
        <v>62</v>
      </c>
      <c r="R20" s="4">
        <v>1</v>
      </c>
      <c r="S20" s="4"/>
      <c r="T20" s="4"/>
    </row>
    <row r="21" spans="9:20" x14ac:dyDescent="0.25">
      <c r="I21" s="4" t="s">
        <v>65</v>
      </c>
      <c r="J21" s="4">
        <v>1</v>
      </c>
      <c r="K21" s="4" t="s">
        <v>79</v>
      </c>
      <c r="L21" s="4">
        <v>48</v>
      </c>
      <c r="M21" s="4"/>
      <c r="O21" s="4"/>
      <c r="P21" s="4"/>
      <c r="Q21" s="4"/>
      <c r="R21" s="4"/>
      <c r="S21" s="4"/>
      <c r="T21" s="4"/>
    </row>
    <row r="22" spans="9:20" x14ac:dyDescent="0.25">
      <c r="I22" s="4" t="s">
        <v>65</v>
      </c>
      <c r="J22" s="4">
        <v>2</v>
      </c>
      <c r="K22" s="4" t="s">
        <v>83</v>
      </c>
      <c r="L22" s="4">
        <v>58</v>
      </c>
      <c r="M22" s="4"/>
      <c r="O22" s="4" t="s">
        <v>63</v>
      </c>
      <c r="P22" s="4">
        <v>1</v>
      </c>
      <c r="Q22" s="4" t="s">
        <v>58</v>
      </c>
      <c r="R22" s="4">
        <v>1</v>
      </c>
      <c r="S22" s="4"/>
      <c r="T22" s="4"/>
    </row>
    <row r="23" spans="9:20" x14ac:dyDescent="0.25">
      <c r="I23" s="4" t="s">
        <v>65</v>
      </c>
      <c r="J23" s="4">
        <v>3</v>
      </c>
      <c r="K23" s="4" t="s">
        <v>84</v>
      </c>
      <c r="L23" s="4">
        <v>2</v>
      </c>
      <c r="M23" s="4"/>
      <c r="O23" s="4" t="s">
        <v>63</v>
      </c>
      <c r="P23" s="4">
        <v>1</v>
      </c>
      <c r="Q23" s="4" t="s">
        <v>59</v>
      </c>
      <c r="R23" s="4">
        <v>1</v>
      </c>
      <c r="S23" s="4"/>
      <c r="T23" s="4"/>
    </row>
    <row r="24" spans="9:20" x14ac:dyDescent="0.25">
      <c r="I24" s="4"/>
      <c r="J24" s="4"/>
      <c r="K24" s="4"/>
      <c r="L24" s="4"/>
      <c r="M24" s="4"/>
      <c r="O24" s="4" t="s">
        <v>63</v>
      </c>
      <c r="P24" s="4">
        <v>1</v>
      </c>
      <c r="Q24" s="4" t="s">
        <v>60</v>
      </c>
      <c r="R24" s="4">
        <v>1</v>
      </c>
      <c r="S24" s="4"/>
      <c r="T24" s="4"/>
    </row>
    <row r="25" spans="9:20" x14ac:dyDescent="0.25">
      <c r="I25" s="4" t="s">
        <v>72</v>
      </c>
      <c r="J25" s="4">
        <v>1</v>
      </c>
      <c r="K25" s="4" t="s">
        <v>79</v>
      </c>
      <c r="L25" s="4">
        <v>48</v>
      </c>
      <c r="M25" s="4"/>
      <c r="O25" s="4" t="s">
        <v>63</v>
      </c>
      <c r="P25" s="4">
        <v>2</v>
      </c>
      <c r="Q25" s="4" t="s">
        <v>61</v>
      </c>
      <c r="R25" s="4">
        <v>1</v>
      </c>
      <c r="S25" s="4"/>
      <c r="T25" s="4"/>
    </row>
    <row r="26" spans="9:20" x14ac:dyDescent="0.25">
      <c r="I26" s="4" t="s">
        <v>72</v>
      </c>
      <c r="J26" s="4">
        <v>2</v>
      </c>
      <c r="K26" s="4" t="s">
        <v>83</v>
      </c>
      <c r="L26" s="4">
        <v>58</v>
      </c>
      <c r="M26" s="4"/>
      <c r="O26" s="4" t="s">
        <v>63</v>
      </c>
      <c r="P26" s="4">
        <v>2</v>
      </c>
      <c r="Q26" s="4" t="s">
        <v>62</v>
      </c>
      <c r="R26" s="4">
        <v>1</v>
      </c>
      <c r="S26" s="4"/>
      <c r="T26" s="4"/>
    </row>
    <row r="27" spans="9:20" x14ac:dyDescent="0.25">
      <c r="I27" s="4" t="s">
        <v>72</v>
      </c>
      <c r="J27" s="4">
        <v>3</v>
      </c>
      <c r="K27" s="4" t="s">
        <v>84</v>
      </c>
      <c r="L27" s="4">
        <v>2</v>
      </c>
      <c r="M27" s="4"/>
      <c r="O27" s="4" t="s">
        <v>63</v>
      </c>
      <c r="P27" s="4">
        <v>3</v>
      </c>
      <c r="Q27" s="4" t="s">
        <v>61</v>
      </c>
      <c r="R27" s="4">
        <v>1</v>
      </c>
      <c r="S27" s="4"/>
      <c r="T27" s="4"/>
    </row>
    <row r="28" spans="9:20" x14ac:dyDescent="0.25">
      <c r="I28" s="4"/>
      <c r="J28" s="4"/>
      <c r="K28" s="4"/>
      <c r="L28" s="4"/>
      <c r="M28" s="4"/>
      <c r="O28" s="4" t="s">
        <v>63</v>
      </c>
      <c r="P28" s="4">
        <v>3</v>
      </c>
      <c r="Q28" s="4" t="s">
        <v>62</v>
      </c>
      <c r="R28" s="4">
        <v>1</v>
      </c>
      <c r="S28" s="4"/>
      <c r="T28" s="4"/>
    </row>
    <row r="29" spans="9:20" x14ac:dyDescent="0.25">
      <c r="I29" s="4" t="s">
        <v>73</v>
      </c>
      <c r="J29" s="4">
        <v>1</v>
      </c>
      <c r="K29" s="4" t="s">
        <v>79</v>
      </c>
      <c r="L29" s="4">
        <v>96</v>
      </c>
      <c r="M29" s="4"/>
      <c r="O29" s="4"/>
      <c r="P29" s="4"/>
      <c r="Q29" s="4"/>
      <c r="R29" s="4"/>
      <c r="S29" s="4"/>
      <c r="T29" s="4"/>
    </row>
    <row r="30" spans="9:20" x14ac:dyDescent="0.25">
      <c r="I30" s="4" t="s">
        <v>73</v>
      </c>
      <c r="J30" s="4">
        <v>2</v>
      </c>
      <c r="K30" s="4" t="s">
        <v>83</v>
      </c>
      <c r="L30" s="4">
        <v>168</v>
      </c>
      <c r="M30" s="4"/>
      <c r="O30" s="4" t="s">
        <v>64</v>
      </c>
      <c r="P30" s="4">
        <v>1</v>
      </c>
      <c r="Q30" s="4" t="s">
        <v>58</v>
      </c>
      <c r="R30" s="4">
        <v>1</v>
      </c>
      <c r="S30" s="4"/>
      <c r="T30" s="4"/>
    </row>
    <row r="31" spans="9:20" x14ac:dyDescent="0.25">
      <c r="I31" s="4" t="s">
        <v>73</v>
      </c>
      <c r="J31" s="4">
        <v>3</v>
      </c>
      <c r="K31" s="4" t="s">
        <v>85</v>
      </c>
      <c r="L31" s="4">
        <v>4</v>
      </c>
      <c r="M31" s="4"/>
      <c r="O31" s="4" t="s">
        <v>64</v>
      </c>
      <c r="P31" s="4">
        <v>1</v>
      </c>
      <c r="Q31" s="4" t="s">
        <v>59</v>
      </c>
      <c r="R31" s="4">
        <v>1</v>
      </c>
      <c r="S31" s="4"/>
      <c r="T31" s="4"/>
    </row>
    <row r="32" spans="9:20" x14ac:dyDescent="0.25">
      <c r="I32" s="4"/>
      <c r="J32" s="4"/>
      <c r="K32" s="4"/>
      <c r="L32" s="4"/>
      <c r="M32" s="4"/>
      <c r="O32" s="4" t="s">
        <v>64</v>
      </c>
      <c r="P32" s="4">
        <v>1</v>
      </c>
      <c r="Q32" s="4" t="s">
        <v>60</v>
      </c>
      <c r="R32" s="4">
        <v>1</v>
      </c>
      <c r="S32" s="4"/>
      <c r="T32" s="4"/>
    </row>
    <row r="33" spans="9:20" x14ac:dyDescent="0.25">
      <c r="I33" s="4" t="s">
        <v>76</v>
      </c>
      <c r="J33" s="4">
        <v>1</v>
      </c>
      <c r="K33" s="4" t="s">
        <v>79</v>
      </c>
      <c r="L33" s="4">
        <v>96</v>
      </c>
      <c r="M33" s="4"/>
      <c r="O33" s="4" t="s">
        <v>64</v>
      </c>
      <c r="P33" s="4">
        <v>2</v>
      </c>
      <c r="Q33" s="4" t="s">
        <v>61</v>
      </c>
      <c r="R33" s="4">
        <v>1</v>
      </c>
      <c r="S33" s="4"/>
      <c r="T33" s="4"/>
    </row>
    <row r="34" spans="9:20" x14ac:dyDescent="0.25">
      <c r="I34" s="4" t="s">
        <v>76</v>
      </c>
      <c r="J34" s="4">
        <v>2</v>
      </c>
      <c r="K34" s="4" t="s">
        <v>83</v>
      </c>
      <c r="L34" s="4">
        <v>168</v>
      </c>
      <c r="M34" s="4"/>
      <c r="O34" s="4" t="s">
        <v>64</v>
      </c>
      <c r="P34" s="4">
        <v>2</v>
      </c>
      <c r="Q34" s="4" t="s">
        <v>62</v>
      </c>
      <c r="R34" s="4">
        <v>1</v>
      </c>
      <c r="S34" s="4"/>
      <c r="T34" s="4"/>
    </row>
    <row r="35" spans="9:20" x14ac:dyDescent="0.25">
      <c r="I35" s="4" t="s">
        <v>76</v>
      </c>
      <c r="J35" s="4">
        <v>3</v>
      </c>
      <c r="K35" s="4" t="s">
        <v>85</v>
      </c>
      <c r="L35" s="4">
        <v>4</v>
      </c>
      <c r="M35" s="4"/>
      <c r="O35" s="4" t="s">
        <v>64</v>
      </c>
      <c r="P35" s="4">
        <v>3</v>
      </c>
      <c r="Q35" s="4" t="s">
        <v>61</v>
      </c>
      <c r="R35" s="4">
        <v>1</v>
      </c>
      <c r="S35" s="4"/>
      <c r="T35" s="4"/>
    </row>
    <row r="36" spans="9:20" x14ac:dyDescent="0.25">
      <c r="I36" s="4"/>
      <c r="J36" s="4"/>
      <c r="K36" s="4"/>
      <c r="L36" s="4"/>
      <c r="M36" s="4"/>
      <c r="O36" s="4" t="s">
        <v>64</v>
      </c>
      <c r="P36" s="4">
        <v>3</v>
      </c>
      <c r="Q36" s="4" t="s">
        <v>62</v>
      </c>
      <c r="R36" s="4">
        <v>1</v>
      </c>
      <c r="S36" s="4"/>
      <c r="T36" s="4"/>
    </row>
    <row r="37" spans="9:20" x14ac:dyDescent="0.25">
      <c r="I37" s="4" t="s">
        <v>77</v>
      </c>
      <c r="J37" s="4">
        <v>1</v>
      </c>
      <c r="K37" s="4" t="s">
        <v>79</v>
      </c>
      <c r="L37" s="4">
        <v>96</v>
      </c>
      <c r="M37" s="4"/>
      <c r="O37" s="4"/>
      <c r="P37" s="4"/>
      <c r="Q37" s="4"/>
      <c r="R37" s="4"/>
      <c r="S37" s="4"/>
      <c r="T37" s="4"/>
    </row>
    <row r="38" spans="9:20" x14ac:dyDescent="0.25">
      <c r="I38" s="4" t="s">
        <v>77</v>
      </c>
      <c r="J38" s="4">
        <v>2</v>
      </c>
      <c r="K38" s="4" t="s">
        <v>86</v>
      </c>
      <c r="L38" s="4">
        <v>192</v>
      </c>
      <c r="M38" s="4"/>
      <c r="O38" s="4" t="s">
        <v>65</v>
      </c>
      <c r="P38" s="4">
        <v>1</v>
      </c>
      <c r="Q38" s="4" t="s">
        <v>66</v>
      </c>
      <c r="R38" s="4">
        <v>1</v>
      </c>
      <c r="S38" s="4"/>
      <c r="T38" s="4"/>
    </row>
    <row r="39" spans="9:20" x14ac:dyDescent="0.25">
      <c r="I39" s="4" t="s">
        <v>77</v>
      </c>
      <c r="J39" s="4">
        <v>3</v>
      </c>
      <c r="K39" s="4" t="s">
        <v>85</v>
      </c>
      <c r="L39" s="4">
        <v>4</v>
      </c>
      <c r="M39" s="4"/>
      <c r="O39" s="4" t="s">
        <v>65</v>
      </c>
      <c r="P39" s="4">
        <v>1</v>
      </c>
      <c r="Q39" s="4" t="s">
        <v>67</v>
      </c>
      <c r="R39" s="4">
        <v>1</v>
      </c>
      <c r="S39" s="4"/>
      <c r="T39" s="4"/>
    </row>
    <row r="40" spans="9:20" x14ac:dyDescent="0.25">
      <c r="I40" s="4"/>
      <c r="J40" s="4"/>
      <c r="K40" s="4"/>
      <c r="L40" s="4"/>
      <c r="M40" s="4"/>
      <c r="O40" s="4" t="s">
        <v>65</v>
      </c>
      <c r="P40" s="4">
        <v>1</v>
      </c>
      <c r="Q40" s="4" t="s">
        <v>68</v>
      </c>
      <c r="R40" s="4">
        <v>1</v>
      </c>
      <c r="S40" s="4"/>
      <c r="T40" s="4"/>
    </row>
    <row r="41" spans="9:20" x14ac:dyDescent="0.25">
      <c r="I41" s="4" t="s">
        <v>78</v>
      </c>
      <c r="J41" s="4">
        <v>1</v>
      </c>
      <c r="K41" s="4" t="s">
        <v>79</v>
      </c>
      <c r="L41" s="4">
        <v>96</v>
      </c>
      <c r="M41" s="4"/>
      <c r="O41" s="4" t="s">
        <v>65</v>
      </c>
      <c r="P41" s="4">
        <v>2</v>
      </c>
      <c r="Q41" s="4" t="s">
        <v>69</v>
      </c>
      <c r="R41" s="4">
        <v>1</v>
      </c>
      <c r="S41" s="4"/>
      <c r="T41" s="4"/>
    </row>
    <row r="42" spans="9:20" x14ac:dyDescent="0.25">
      <c r="I42" s="4" t="s">
        <v>78</v>
      </c>
      <c r="J42" s="4">
        <v>2</v>
      </c>
      <c r="K42" s="4" t="s">
        <v>86</v>
      </c>
      <c r="L42" s="4">
        <v>192</v>
      </c>
      <c r="M42" s="4"/>
      <c r="O42" s="4" t="s">
        <v>65</v>
      </c>
      <c r="P42" s="4">
        <v>2</v>
      </c>
      <c r="Q42" s="4" t="s">
        <v>70</v>
      </c>
      <c r="R42" s="4">
        <v>1</v>
      </c>
      <c r="S42" s="4"/>
      <c r="T42" s="4"/>
    </row>
    <row r="43" spans="9:20" x14ac:dyDescent="0.25">
      <c r="I43" s="4" t="s">
        <v>78</v>
      </c>
      <c r="J43" s="4">
        <v>3</v>
      </c>
      <c r="K43" s="4" t="s">
        <v>85</v>
      </c>
      <c r="L43" s="4">
        <v>4</v>
      </c>
      <c r="M43" s="4"/>
      <c r="O43" s="4" t="s">
        <v>65</v>
      </c>
      <c r="P43" s="4">
        <v>3</v>
      </c>
      <c r="Q43" s="4" t="s">
        <v>71</v>
      </c>
      <c r="R43" s="4">
        <v>1</v>
      </c>
      <c r="S43" s="4"/>
      <c r="T43" s="4"/>
    </row>
    <row r="44" spans="9:20" x14ac:dyDescent="0.25">
      <c r="O44" s="4" t="s">
        <v>65</v>
      </c>
      <c r="P44" s="4">
        <v>3</v>
      </c>
      <c r="Q44" s="4" t="s">
        <v>70</v>
      </c>
      <c r="R44" s="4">
        <v>1</v>
      </c>
      <c r="S44" s="4"/>
      <c r="T44" s="4"/>
    </row>
    <row r="45" spans="9:20" x14ac:dyDescent="0.25">
      <c r="O45" s="4"/>
      <c r="P45" s="4"/>
      <c r="Q45" s="4"/>
      <c r="R45" s="4"/>
      <c r="S45" s="4"/>
      <c r="T45" s="4"/>
    </row>
    <row r="46" spans="9:20" x14ac:dyDescent="0.25">
      <c r="O46" s="4" t="s">
        <v>72</v>
      </c>
      <c r="P46" s="4">
        <v>1</v>
      </c>
      <c r="Q46" s="4" t="s">
        <v>66</v>
      </c>
      <c r="R46" s="4">
        <v>1</v>
      </c>
      <c r="S46" s="4"/>
      <c r="T46" s="4"/>
    </row>
    <row r="47" spans="9:20" x14ac:dyDescent="0.25">
      <c r="O47" s="4" t="s">
        <v>72</v>
      </c>
      <c r="P47" s="4">
        <v>1</v>
      </c>
      <c r="Q47" s="4" t="s">
        <v>67</v>
      </c>
      <c r="R47" s="4">
        <v>1</v>
      </c>
      <c r="S47" s="4"/>
      <c r="T47" s="4"/>
    </row>
    <row r="48" spans="9:20" x14ac:dyDescent="0.25">
      <c r="O48" s="4" t="s">
        <v>72</v>
      </c>
      <c r="P48" s="4">
        <v>1</v>
      </c>
      <c r="Q48" s="4" t="s">
        <v>68</v>
      </c>
      <c r="R48" s="4">
        <v>1</v>
      </c>
      <c r="S48" s="4"/>
      <c r="T48" s="4"/>
    </row>
    <row r="49" spans="15:20" x14ac:dyDescent="0.25">
      <c r="O49" s="4" t="s">
        <v>72</v>
      </c>
      <c r="P49" s="4">
        <v>2</v>
      </c>
      <c r="Q49" s="4" t="s">
        <v>69</v>
      </c>
      <c r="R49" s="4">
        <v>1</v>
      </c>
      <c r="S49" s="4"/>
      <c r="T49" s="4"/>
    </row>
    <row r="50" spans="15:20" x14ac:dyDescent="0.25">
      <c r="O50" s="4" t="s">
        <v>72</v>
      </c>
      <c r="P50" s="4">
        <v>2</v>
      </c>
      <c r="Q50" s="4" t="s">
        <v>70</v>
      </c>
      <c r="R50" s="4">
        <v>1</v>
      </c>
      <c r="S50" s="4"/>
      <c r="T50" s="4"/>
    </row>
    <row r="51" spans="15:20" x14ac:dyDescent="0.25">
      <c r="O51" s="4" t="s">
        <v>72</v>
      </c>
      <c r="P51" s="4">
        <v>3</v>
      </c>
      <c r="Q51" s="4" t="s">
        <v>71</v>
      </c>
      <c r="R51" s="4">
        <v>1</v>
      </c>
      <c r="S51" s="4"/>
      <c r="T51" s="4"/>
    </row>
    <row r="52" spans="15:20" x14ac:dyDescent="0.25">
      <c r="O52" s="4" t="s">
        <v>72</v>
      </c>
      <c r="P52" s="4">
        <v>3</v>
      </c>
      <c r="Q52" s="4" t="s">
        <v>70</v>
      </c>
      <c r="R52" s="4">
        <v>1</v>
      </c>
      <c r="S52" s="4"/>
      <c r="T52" s="4"/>
    </row>
    <row r="53" spans="15:20" x14ac:dyDescent="0.25">
      <c r="O53" s="4"/>
      <c r="P53" s="4"/>
      <c r="Q53" s="4"/>
      <c r="R53" s="4"/>
      <c r="S53" s="4"/>
      <c r="T53" s="4"/>
    </row>
    <row r="54" spans="15:20" x14ac:dyDescent="0.25">
      <c r="O54" s="4" t="s">
        <v>73</v>
      </c>
      <c r="P54" s="4">
        <v>1</v>
      </c>
      <c r="Q54" s="4" t="s">
        <v>66</v>
      </c>
      <c r="R54" s="4">
        <v>1</v>
      </c>
      <c r="S54" s="4"/>
      <c r="T54" s="4"/>
    </row>
    <row r="55" spans="15:20" x14ac:dyDescent="0.25">
      <c r="O55" s="4" t="s">
        <v>73</v>
      </c>
      <c r="P55" s="4">
        <v>1</v>
      </c>
      <c r="Q55" s="4" t="s">
        <v>67</v>
      </c>
      <c r="R55" s="4">
        <v>1</v>
      </c>
      <c r="S55" s="4"/>
      <c r="T55" s="4"/>
    </row>
    <row r="56" spans="15:20" x14ac:dyDescent="0.25">
      <c r="O56" s="4" t="s">
        <v>73</v>
      </c>
      <c r="P56" s="4">
        <v>1</v>
      </c>
      <c r="Q56" s="4" t="s">
        <v>68</v>
      </c>
      <c r="R56" s="4">
        <v>1</v>
      </c>
      <c r="S56" s="4"/>
      <c r="T56" s="4"/>
    </row>
    <row r="57" spans="15:20" x14ac:dyDescent="0.25">
      <c r="O57" s="4" t="s">
        <v>73</v>
      </c>
      <c r="P57" s="4">
        <v>2</v>
      </c>
      <c r="Q57" s="4" t="s">
        <v>74</v>
      </c>
      <c r="R57" s="4">
        <v>1</v>
      </c>
      <c r="S57" s="4"/>
      <c r="T57" s="4"/>
    </row>
    <row r="58" spans="15:20" x14ac:dyDescent="0.25">
      <c r="O58" s="4" t="s">
        <v>73</v>
      </c>
      <c r="P58" s="4">
        <v>2</v>
      </c>
      <c r="Q58" s="4" t="s">
        <v>70</v>
      </c>
      <c r="R58" s="4">
        <v>1</v>
      </c>
      <c r="S58" s="4"/>
      <c r="T58" s="4"/>
    </row>
    <row r="59" spans="15:20" x14ac:dyDescent="0.25">
      <c r="O59" s="4" t="s">
        <v>73</v>
      </c>
      <c r="P59" s="4">
        <v>3</v>
      </c>
      <c r="Q59" s="4" t="s">
        <v>75</v>
      </c>
      <c r="R59" s="4">
        <v>1</v>
      </c>
      <c r="S59" s="4"/>
      <c r="T59" s="4"/>
    </row>
    <row r="60" spans="15:20" x14ac:dyDescent="0.25">
      <c r="O60" s="4" t="s">
        <v>73</v>
      </c>
      <c r="P60" s="4">
        <v>3</v>
      </c>
      <c r="Q60" s="4" t="s">
        <v>70</v>
      </c>
      <c r="R60" s="4">
        <v>2</v>
      </c>
      <c r="S60" s="4"/>
      <c r="T60" s="4"/>
    </row>
    <row r="61" spans="15:20" x14ac:dyDescent="0.25">
      <c r="O61" s="4"/>
      <c r="P61" s="4"/>
      <c r="Q61" s="4"/>
      <c r="R61" s="4"/>
      <c r="S61" s="4"/>
      <c r="T61" s="4"/>
    </row>
    <row r="62" spans="15:20" x14ac:dyDescent="0.25">
      <c r="O62" s="4" t="s">
        <v>76</v>
      </c>
      <c r="P62" s="4">
        <v>1</v>
      </c>
      <c r="Q62" s="4" t="s">
        <v>66</v>
      </c>
      <c r="R62" s="4">
        <v>1</v>
      </c>
      <c r="S62" s="4"/>
      <c r="T62" s="4"/>
    </row>
    <row r="63" spans="15:20" x14ac:dyDescent="0.25">
      <c r="O63" s="4" t="s">
        <v>76</v>
      </c>
      <c r="P63" s="4">
        <v>1</v>
      </c>
      <c r="Q63" s="4" t="s">
        <v>67</v>
      </c>
      <c r="R63" s="4">
        <v>1</v>
      </c>
      <c r="S63" s="4"/>
      <c r="T63" s="4"/>
    </row>
    <row r="64" spans="15:20" x14ac:dyDescent="0.25">
      <c r="O64" s="4" t="s">
        <v>76</v>
      </c>
      <c r="P64" s="4">
        <v>1</v>
      </c>
      <c r="Q64" s="4" t="s">
        <v>68</v>
      </c>
      <c r="R64" s="4">
        <v>1</v>
      </c>
      <c r="S64" s="4"/>
      <c r="T64" s="4"/>
    </row>
    <row r="65" spans="15:20" x14ac:dyDescent="0.25">
      <c r="O65" s="4" t="s">
        <v>76</v>
      </c>
      <c r="P65" s="4">
        <v>2</v>
      </c>
      <c r="Q65" s="4" t="s">
        <v>74</v>
      </c>
      <c r="R65" s="4">
        <v>1</v>
      </c>
      <c r="S65" s="4"/>
      <c r="T65" s="4"/>
    </row>
    <row r="66" spans="15:20" x14ac:dyDescent="0.25">
      <c r="O66" s="4" t="s">
        <v>76</v>
      </c>
      <c r="P66" s="4">
        <v>2</v>
      </c>
      <c r="Q66" s="4" t="s">
        <v>70</v>
      </c>
      <c r="R66" s="4">
        <v>1</v>
      </c>
      <c r="S66" s="4"/>
      <c r="T66" s="4"/>
    </row>
    <row r="67" spans="15:20" x14ac:dyDescent="0.25">
      <c r="O67" s="4" t="s">
        <v>76</v>
      </c>
      <c r="P67" s="4">
        <v>3</v>
      </c>
      <c r="Q67" s="4" t="s">
        <v>75</v>
      </c>
      <c r="R67" s="4">
        <v>1</v>
      </c>
      <c r="S67" s="4"/>
      <c r="T67" s="4"/>
    </row>
    <row r="68" spans="15:20" x14ac:dyDescent="0.25">
      <c r="O68" s="4" t="s">
        <v>76</v>
      </c>
      <c r="P68" s="4">
        <v>3</v>
      </c>
      <c r="Q68" s="4" t="s">
        <v>70</v>
      </c>
      <c r="R68" s="4">
        <v>2</v>
      </c>
      <c r="S68" s="4"/>
      <c r="T68" s="4"/>
    </row>
    <row r="69" spans="15:20" x14ac:dyDescent="0.25">
      <c r="O69" s="4"/>
      <c r="P69" s="4"/>
      <c r="Q69" s="4"/>
      <c r="R69" s="4"/>
      <c r="S69" s="4"/>
      <c r="T69" s="4"/>
    </row>
    <row r="70" spans="15:20" x14ac:dyDescent="0.25">
      <c r="O70" s="4" t="s">
        <v>77</v>
      </c>
      <c r="P70" s="4">
        <v>1</v>
      </c>
      <c r="Q70" s="4" t="s">
        <v>66</v>
      </c>
      <c r="R70" s="4">
        <v>1</v>
      </c>
      <c r="S70" s="4"/>
      <c r="T70" s="4"/>
    </row>
    <row r="71" spans="15:20" x14ac:dyDescent="0.25">
      <c r="O71" s="4" t="s">
        <v>77</v>
      </c>
      <c r="P71" s="4">
        <v>1</v>
      </c>
      <c r="Q71" s="4" t="s">
        <v>67</v>
      </c>
      <c r="R71" s="4">
        <v>1</v>
      </c>
      <c r="S71" s="4"/>
      <c r="T71" s="4"/>
    </row>
    <row r="72" spans="15:20" x14ac:dyDescent="0.25">
      <c r="O72" s="4" t="s">
        <v>77</v>
      </c>
      <c r="P72" s="4">
        <v>1</v>
      </c>
      <c r="Q72" s="4" t="s">
        <v>68</v>
      </c>
      <c r="R72" s="4">
        <v>1</v>
      </c>
      <c r="S72" s="4"/>
      <c r="T72" s="4"/>
    </row>
    <row r="73" spans="15:20" x14ac:dyDescent="0.25">
      <c r="O73" s="4" t="s">
        <v>77</v>
      </c>
      <c r="P73" s="4">
        <v>2</v>
      </c>
      <c r="Q73" s="4" t="s">
        <v>74</v>
      </c>
      <c r="R73" s="4">
        <v>1</v>
      </c>
      <c r="S73" s="4"/>
      <c r="T73" s="4"/>
    </row>
    <row r="74" spans="15:20" x14ac:dyDescent="0.25">
      <c r="O74" s="4" t="s">
        <v>77</v>
      </c>
      <c r="P74" s="4">
        <v>2</v>
      </c>
      <c r="Q74" s="4" t="s">
        <v>70</v>
      </c>
      <c r="R74" s="4">
        <v>1</v>
      </c>
      <c r="S74" s="4"/>
      <c r="T74" s="4"/>
    </row>
    <row r="75" spans="15:20" x14ac:dyDescent="0.25">
      <c r="O75" s="4" t="s">
        <v>77</v>
      </c>
      <c r="P75" s="4">
        <v>3</v>
      </c>
      <c r="Q75" s="4" t="s">
        <v>75</v>
      </c>
      <c r="R75" s="4">
        <v>1</v>
      </c>
      <c r="S75" s="4"/>
      <c r="T75" s="4"/>
    </row>
    <row r="76" spans="15:20" x14ac:dyDescent="0.25">
      <c r="O76" s="4" t="s">
        <v>77</v>
      </c>
      <c r="P76" s="4">
        <v>3</v>
      </c>
      <c r="Q76" s="4" t="s">
        <v>70</v>
      </c>
      <c r="R76" s="4">
        <v>2</v>
      </c>
      <c r="S76" s="4"/>
      <c r="T76" s="4"/>
    </row>
    <row r="77" spans="15:20" x14ac:dyDescent="0.25">
      <c r="O77" s="4"/>
      <c r="P77" s="4"/>
      <c r="Q77" s="4"/>
      <c r="R77" s="4"/>
      <c r="S77" s="4"/>
      <c r="T77" s="4"/>
    </row>
    <row r="78" spans="15:20" x14ac:dyDescent="0.25">
      <c r="O78" s="4" t="s">
        <v>78</v>
      </c>
      <c r="P78" s="4">
        <v>1</v>
      </c>
      <c r="Q78" s="4" t="s">
        <v>66</v>
      </c>
      <c r="R78" s="4">
        <v>1</v>
      </c>
      <c r="S78" s="4"/>
      <c r="T78" s="4"/>
    </row>
    <row r="79" spans="15:20" x14ac:dyDescent="0.25">
      <c r="O79" s="4" t="s">
        <v>78</v>
      </c>
      <c r="P79" s="4">
        <v>1</v>
      </c>
      <c r="Q79" s="4" t="s">
        <v>67</v>
      </c>
      <c r="R79" s="4">
        <v>1</v>
      </c>
      <c r="S79" s="4"/>
      <c r="T79" s="4"/>
    </row>
    <row r="80" spans="15:20" x14ac:dyDescent="0.25">
      <c r="O80" s="4" t="s">
        <v>78</v>
      </c>
      <c r="P80" s="4">
        <v>1</v>
      </c>
      <c r="Q80" s="4" t="s">
        <v>68</v>
      </c>
      <c r="R80" s="4">
        <v>1</v>
      </c>
      <c r="S80" s="4"/>
      <c r="T80" s="4"/>
    </row>
    <row r="81" spans="15:20" x14ac:dyDescent="0.25">
      <c r="O81" s="4" t="s">
        <v>78</v>
      </c>
      <c r="P81" s="4">
        <v>2</v>
      </c>
      <c r="Q81" s="4" t="s">
        <v>74</v>
      </c>
      <c r="R81" s="4">
        <v>1</v>
      </c>
      <c r="S81" s="4"/>
      <c r="T81" s="4"/>
    </row>
    <row r="82" spans="15:20" x14ac:dyDescent="0.25">
      <c r="O82" s="4" t="s">
        <v>78</v>
      </c>
      <c r="P82" s="4">
        <v>2</v>
      </c>
      <c r="Q82" s="4" t="s">
        <v>70</v>
      </c>
      <c r="R82" s="4">
        <v>1</v>
      </c>
      <c r="S82" s="4"/>
      <c r="T82" s="4"/>
    </row>
    <row r="83" spans="15:20" x14ac:dyDescent="0.25">
      <c r="O83" s="4" t="s">
        <v>78</v>
      </c>
      <c r="P83" s="4">
        <v>3</v>
      </c>
      <c r="Q83" s="4" t="s">
        <v>75</v>
      </c>
      <c r="R83" s="4">
        <v>1</v>
      </c>
      <c r="S83" s="4"/>
      <c r="T83" s="4"/>
    </row>
    <row r="84" spans="15:20" x14ac:dyDescent="0.25">
      <c r="O84" s="4" t="s">
        <v>78</v>
      </c>
      <c r="P84" s="4">
        <v>3</v>
      </c>
      <c r="Q84" s="4" t="s">
        <v>70</v>
      </c>
      <c r="R84" s="4">
        <v>2</v>
      </c>
      <c r="S84" s="4"/>
      <c r="T84" s="4"/>
    </row>
  </sheetData>
  <mergeCells count="4">
    <mergeCell ref="A1:E1"/>
    <mergeCell ref="I1:M1"/>
    <mergeCell ref="O1:T1"/>
    <mergeCell ref="F2:G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Parameters</vt:lpstr>
      <vt:lpstr>Materiel</vt:lpstr>
      <vt:lpstr>Organization</vt:lpstr>
      <vt:lpstr>Operations</vt:lpstr>
      <vt:lpstr>Repair and Reorder</vt:lpstr>
      <vt:lpstr>Resources</vt:lpstr>
      <vt:lpstr>PM</vt:lpstr>
      <vt:lpstr>Tasks-1</vt:lpstr>
      <vt:lpstr>Tasks_Não modular</vt:lpstr>
      <vt:lpstr>Tasks-Modular</vt:lpstr>
      <vt:lpstr>LORA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Buch</dc:creator>
  <cp:lastModifiedBy>Daniel Buch</cp:lastModifiedBy>
  <dcterms:created xsi:type="dcterms:W3CDTF">2022-06-15T20:44:49Z</dcterms:created>
  <dcterms:modified xsi:type="dcterms:W3CDTF">2022-07-23T13:56:07Z</dcterms:modified>
</cp:coreProperties>
</file>